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perfomancegroup-my.sharepoint.com/personal/svo_goelro_space/Documents/Рабочий стол/"/>
    </mc:Choice>
  </mc:AlternateContent>
  <xr:revisionPtr revIDLastSave="20" documentId="13_ncr:1_{6560F24D-B779-4554-A991-18AEBC3D8FD0}" xr6:coauthVersionLast="47" xr6:coauthVersionMax="47" xr10:uidLastSave="{5F04817C-57DE-41DD-B0BB-6F75700C16FF}"/>
  <workbookProtection workbookAlgorithmName="SHA-512" workbookHashValue="q7lPJCT9/lmYtEiZFf5At+lBfRMgJO8WNEDXYtiV/InBol17ZMU75C91UmtCpGP9Gs1OG1jkRMQj20Q6DFvJnA==" workbookSaltValue="/3wQYX0uyIArKe3M7BLg5Q==" workbookSpinCount="100000" lockStructure="1"/>
  <bookViews>
    <workbookView xWindow="-120" yWindow="-120" windowWidth="29040" windowHeight="15720" xr2:uid="{00000000-000D-0000-FFFF-FFFF00000000}"/>
  </bookViews>
  <sheets>
    <sheet name="Меню" sheetId="2" r:id="rId1"/>
    <sheet name="Детское меню" sheetId="3" r:id="rId2"/>
    <sheet name="Меню подрядчиков" sheetId="5" r:id="rId3"/>
  </sheets>
  <definedNames>
    <definedName name="_xlnm._FilterDatabase" localSheetId="1" hidden="1">'Детское меню'!$A$13:$G$108</definedName>
    <definedName name="_xlnm._FilterDatabase" localSheetId="0" hidden="1">Меню!$A$13:$I$489</definedName>
    <definedName name="_xlnm.Print_Area" localSheetId="1">'Детское меню'!$A$1:$G$119</definedName>
    <definedName name="_xlnm.Print_Area" localSheetId="0">Меню!$C$1:$J$498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8" i="2" l="1"/>
  <c r="G303" i="2"/>
  <c r="G299" i="2"/>
  <c r="G294" i="2"/>
  <c r="G283" i="2"/>
  <c r="G250" i="2"/>
  <c r="G243" i="2"/>
  <c r="G241" i="2"/>
  <c r="G236" i="2"/>
  <c r="G223" i="2"/>
  <c r="G218" i="2"/>
  <c r="G134" i="2"/>
  <c r="G128" i="2"/>
  <c r="G120" i="2"/>
  <c r="G114" i="2"/>
  <c r="G108" i="2"/>
  <c r="G100" i="2"/>
  <c r="G90" i="2"/>
  <c r="G81" i="2"/>
  <c r="G77" i="2"/>
  <c r="G63" i="2"/>
  <c r="G59" i="2"/>
  <c r="G50" i="2"/>
  <c r="G40" i="2"/>
  <c r="G26" i="2"/>
  <c r="G17" i="2"/>
  <c r="G210" i="2"/>
  <c r="G205" i="2"/>
  <c r="G197" i="2"/>
  <c r="G193" i="2"/>
  <c r="G188" i="2"/>
  <c r="G185" i="2"/>
  <c r="G180" i="2"/>
  <c r="G176" i="2"/>
  <c r="G173" i="2"/>
  <c r="G169" i="2"/>
  <c r="G153" i="2"/>
  <c r="G149" i="2"/>
  <c r="G145" i="2"/>
  <c r="G141" i="2"/>
  <c r="D107" i="3"/>
  <c r="D104" i="3"/>
  <c r="D100" i="3"/>
  <c r="D95" i="3"/>
  <c r="D90" i="3"/>
  <c r="D83" i="3"/>
  <c r="D77" i="3"/>
  <c r="D61" i="3" s="1"/>
  <c r="D58" i="3"/>
  <c r="D51" i="3"/>
  <c r="D48" i="3"/>
  <c r="D33" i="3"/>
  <c r="D14" i="3"/>
  <c r="G152" i="2" l="1"/>
  <c r="G62" i="2"/>
  <c r="G119" i="2"/>
  <c r="G49" i="2"/>
  <c r="G172" i="2"/>
  <c r="G76" i="2"/>
  <c r="G99" i="2"/>
  <c r="G16" i="2"/>
  <c r="G140" i="2"/>
  <c r="G184" i="2"/>
  <c r="D82" i="3"/>
  <c r="D40" i="3"/>
  <c r="I281" i="2"/>
  <c r="H279" i="2"/>
  <c r="H280" i="2"/>
  <c r="H281" i="2"/>
  <c r="I280" i="2"/>
  <c r="H295" i="2"/>
  <c r="G103" i="3"/>
  <c r="G102" i="3"/>
  <c r="G101" i="3"/>
  <c r="G99" i="3"/>
  <c r="F103" i="3"/>
  <c r="F102" i="3"/>
  <c r="F101" i="3"/>
  <c r="F99" i="3"/>
  <c r="E100" i="3"/>
  <c r="F92" i="3"/>
  <c r="F23" i="5"/>
  <c r="F24" i="5"/>
  <c r="F28" i="5"/>
  <c r="F32" i="5"/>
  <c r="F36" i="5"/>
  <c r="F37" i="5"/>
  <c r="F41" i="5"/>
  <c r="G37" i="5"/>
  <c r="G24" i="5"/>
  <c r="G28" i="5"/>
  <c r="G32" i="5"/>
  <c r="G41" i="5"/>
  <c r="F19" i="5"/>
  <c r="E23" i="5"/>
  <c r="E36" i="5"/>
  <c r="E41" i="5"/>
  <c r="E37" i="5"/>
  <c r="E32" i="5"/>
  <c r="E28" i="5"/>
  <c r="E24" i="5"/>
  <c r="E19" i="5"/>
  <c r="E15" i="5"/>
  <c r="G19" i="5"/>
  <c r="F15" i="5"/>
  <c r="G15" i="5"/>
  <c r="D36" i="5"/>
  <c r="D23" i="5"/>
  <c r="D47" i="5" l="1"/>
  <c r="D48" i="5"/>
  <c r="D50" i="5" s="1"/>
  <c r="D51" i="5" s="1"/>
  <c r="D14" i="5"/>
  <c r="D49" i="5" l="1"/>
  <c r="G108" i="3"/>
  <c r="F108" i="3"/>
  <c r="F106" i="3"/>
  <c r="F105" i="3"/>
  <c r="F98" i="3"/>
  <c r="F97" i="3"/>
  <c r="F96" i="3"/>
  <c r="F91" i="3"/>
  <c r="F89" i="3"/>
  <c r="F88" i="3"/>
  <c r="F87" i="3"/>
  <c r="F86" i="3"/>
  <c r="F85" i="3"/>
  <c r="F84" i="3"/>
  <c r="F81" i="3"/>
  <c r="F80" i="3"/>
  <c r="F79" i="3"/>
  <c r="F78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2" i="3"/>
  <c r="F60" i="3"/>
  <c r="F59" i="3"/>
  <c r="F57" i="3"/>
  <c r="F56" i="3"/>
  <c r="F55" i="3"/>
  <c r="F54" i="3"/>
  <c r="F53" i="3"/>
  <c r="F52" i="3"/>
  <c r="F50" i="3"/>
  <c r="F49" i="3"/>
  <c r="F47" i="3"/>
  <c r="F46" i="3"/>
  <c r="F45" i="3"/>
  <c r="F44" i="3"/>
  <c r="F43" i="3"/>
  <c r="F42" i="3"/>
  <c r="F41" i="3"/>
  <c r="F39" i="3"/>
  <c r="F38" i="3"/>
  <c r="F37" i="3"/>
  <c r="F36" i="3"/>
  <c r="F35" i="3"/>
  <c r="F34" i="3"/>
  <c r="F32" i="3"/>
  <c r="F31" i="3"/>
  <c r="F30" i="3"/>
  <c r="F29" i="3"/>
  <c r="F28" i="3"/>
  <c r="F27" i="3"/>
  <c r="F15" i="3"/>
  <c r="F16" i="3"/>
  <c r="F17" i="3"/>
  <c r="F18" i="3"/>
  <c r="F19" i="3"/>
  <c r="F20" i="3"/>
  <c r="F21" i="3"/>
  <c r="F22" i="3"/>
  <c r="F23" i="3"/>
  <c r="F24" i="3"/>
  <c r="F25" i="3"/>
  <c r="F26" i="3"/>
  <c r="F63" i="3"/>
  <c r="F93" i="3"/>
  <c r="F94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4" i="3"/>
  <c r="G35" i="3"/>
  <c r="G36" i="3"/>
  <c r="G37" i="3"/>
  <c r="G38" i="3"/>
  <c r="G39" i="3"/>
  <c r="G41" i="3"/>
  <c r="G42" i="3"/>
  <c r="G43" i="3"/>
  <c r="G44" i="3"/>
  <c r="G45" i="3"/>
  <c r="G46" i="3"/>
  <c r="G47" i="3"/>
  <c r="G49" i="3"/>
  <c r="G50" i="3"/>
  <c r="G52" i="3"/>
  <c r="G53" i="3"/>
  <c r="G54" i="3"/>
  <c r="G55" i="3"/>
  <c r="G56" i="3"/>
  <c r="G57" i="3"/>
  <c r="G59" i="3"/>
  <c r="G60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8" i="3"/>
  <c r="G79" i="3"/>
  <c r="G80" i="3"/>
  <c r="G81" i="3"/>
  <c r="G84" i="3"/>
  <c r="G85" i="3"/>
  <c r="G86" i="3"/>
  <c r="G87" i="3"/>
  <c r="G88" i="3"/>
  <c r="G89" i="3"/>
  <c r="G91" i="3"/>
  <c r="G92" i="3"/>
  <c r="G93" i="3"/>
  <c r="G94" i="3"/>
  <c r="G96" i="3"/>
  <c r="G97" i="3"/>
  <c r="G98" i="3"/>
  <c r="G105" i="3"/>
  <c r="G106" i="3"/>
  <c r="G15" i="3"/>
  <c r="B112" i="3" l="1"/>
  <c r="B113" i="3"/>
  <c r="B114" i="3" s="1"/>
  <c r="B111" i="3"/>
  <c r="I489" i="2"/>
  <c r="G488" i="2"/>
  <c r="I487" i="2"/>
  <c r="H487" i="2"/>
  <c r="I486" i="2"/>
  <c r="H486" i="2"/>
  <c r="I485" i="2"/>
  <c r="H485" i="2"/>
  <c r="I484" i="2"/>
  <c r="H484" i="2"/>
  <c r="I483" i="2"/>
  <c r="H483" i="2"/>
  <c r="I482" i="2"/>
  <c r="H482" i="2"/>
  <c r="I481" i="2"/>
  <c r="H481" i="2"/>
  <c r="I480" i="2"/>
  <c r="H480" i="2"/>
  <c r="I479" i="2"/>
  <c r="H479" i="2"/>
  <c r="I478" i="2"/>
  <c r="H478" i="2"/>
  <c r="I477" i="2"/>
  <c r="H477" i="2"/>
  <c r="I476" i="2"/>
  <c r="H476" i="2"/>
  <c r="I475" i="2"/>
  <c r="H475" i="2"/>
  <c r="I474" i="2"/>
  <c r="H474" i="2"/>
  <c r="I473" i="2"/>
  <c r="H473" i="2"/>
  <c r="I472" i="2"/>
  <c r="H472" i="2"/>
  <c r="I471" i="2"/>
  <c r="H471" i="2"/>
  <c r="I470" i="2"/>
  <c r="H470" i="2"/>
  <c r="I469" i="2"/>
  <c r="H469" i="2"/>
  <c r="I468" i="2"/>
  <c r="H468" i="2"/>
  <c r="I467" i="2"/>
  <c r="H467" i="2"/>
  <c r="G466" i="2"/>
  <c r="I465" i="2"/>
  <c r="H465" i="2"/>
  <c r="I464" i="2"/>
  <c r="H464" i="2"/>
  <c r="I463" i="2"/>
  <c r="H463" i="2"/>
  <c r="I462" i="2"/>
  <c r="H462" i="2"/>
  <c r="I461" i="2"/>
  <c r="H461" i="2"/>
  <c r="I460" i="2"/>
  <c r="H460" i="2"/>
  <c r="I459" i="2"/>
  <c r="H459" i="2"/>
  <c r="I458" i="2"/>
  <c r="H458" i="2"/>
  <c r="G457" i="2"/>
  <c r="L449" i="2"/>
  <c r="G449" i="2"/>
  <c r="I449" i="2" s="1"/>
  <c r="L444" i="2"/>
  <c r="G444" i="2"/>
  <c r="I444" i="2" s="1"/>
  <c r="L440" i="2"/>
  <c r="H440" i="2"/>
  <c r="I438" i="2"/>
  <c r="H438" i="2"/>
  <c r="I437" i="2"/>
  <c r="H437" i="2"/>
  <c r="I436" i="2"/>
  <c r="H436" i="2"/>
  <c r="G435" i="2"/>
  <c r="I434" i="2"/>
  <c r="H434" i="2"/>
  <c r="G433" i="2"/>
  <c r="I432" i="2"/>
  <c r="H432" i="2"/>
  <c r="I431" i="2"/>
  <c r="H431" i="2"/>
  <c r="I430" i="2"/>
  <c r="H430" i="2"/>
  <c r="I429" i="2"/>
  <c r="H429" i="2"/>
  <c r="I428" i="2"/>
  <c r="H428" i="2"/>
  <c r="I427" i="2"/>
  <c r="H427" i="2"/>
  <c r="I426" i="2"/>
  <c r="H426" i="2"/>
  <c r="I425" i="2"/>
  <c r="H425" i="2"/>
  <c r="I424" i="2"/>
  <c r="H424" i="2"/>
  <c r="G423" i="2"/>
  <c r="I422" i="2"/>
  <c r="H422" i="2"/>
  <c r="I421" i="2"/>
  <c r="H421" i="2"/>
  <c r="I420" i="2"/>
  <c r="H420" i="2"/>
  <c r="I419" i="2"/>
  <c r="H419" i="2"/>
  <c r="I418" i="2"/>
  <c r="H418" i="2"/>
  <c r="I417" i="2"/>
  <c r="H417" i="2"/>
  <c r="I416" i="2"/>
  <c r="H416" i="2"/>
  <c r="G415" i="2"/>
  <c r="I414" i="2"/>
  <c r="H414" i="2"/>
  <c r="I413" i="2"/>
  <c r="H413" i="2"/>
  <c r="I412" i="2"/>
  <c r="H412" i="2"/>
  <c r="G411" i="2"/>
  <c r="I410" i="2"/>
  <c r="H410" i="2"/>
  <c r="I409" i="2"/>
  <c r="H409" i="2"/>
  <c r="I408" i="2"/>
  <c r="H408" i="2"/>
  <c r="I407" i="2"/>
  <c r="H407" i="2"/>
  <c r="I406" i="2"/>
  <c r="H406" i="2"/>
  <c r="G405" i="2"/>
  <c r="I404" i="2"/>
  <c r="H404" i="2"/>
  <c r="I403" i="2"/>
  <c r="H403" i="2"/>
  <c r="I402" i="2"/>
  <c r="H402" i="2"/>
  <c r="G401" i="2"/>
  <c r="I400" i="2"/>
  <c r="H400" i="2"/>
  <c r="I399" i="2"/>
  <c r="H399" i="2"/>
  <c r="I398" i="2"/>
  <c r="H398" i="2"/>
  <c r="I397" i="2"/>
  <c r="H397" i="2"/>
  <c r="I396" i="2"/>
  <c r="H396" i="2"/>
  <c r="I395" i="2"/>
  <c r="H395" i="2"/>
  <c r="G394" i="2"/>
  <c r="I393" i="2"/>
  <c r="H393" i="2"/>
  <c r="I392" i="2"/>
  <c r="H392" i="2"/>
  <c r="I391" i="2"/>
  <c r="H391" i="2"/>
  <c r="I390" i="2"/>
  <c r="H390" i="2"/>
  <c r="I389" i="2"/>
  <c r="H389" i="2"/>
  <c r="I388" i="2"/>
  <c r="H388" i="2"/>
  <c r="I387" i="2"/>
  <c r="H387" i="2"/>
  <c r="G386" i="2"/>
  <c r="I385" i="2"/>
  <c r="H385" i="2"/>
  <c r="I384" i="2"/>
  <c r="H384" i="2"/>
  <c r="G383" i="2"/>
  <c r="I382" i="2"/>
  <c r="H382" i="2"/>
  <c r="I381" i="2"/>
  <c r="H381" i="2"/>
  <c r="I380" i="2"/>
  <c r="H380" i="2"/>
  <c r="I379" i="2"/>
  <c r="H379" i="2"/>
  <c r="G378" i="2"/>
  <c r="I377" i="2"/>
  <c r="H377" i="2"/>
  <c r="I376" i="2"/>
  <c r="H376" i="2"/>
  <c r="I375" i="2"/>
  <c r="H375" i="2"/>
  <c r="I374" i="2"/>
  <c r="H374" i="2"/>
  <c r="I373" i="2"/>
  <c r="H373" i="2"/>
  <c r="I372" i="2"/>
  <c r="H372" i="2"/>
  <c r="I371" i="2"/>
  <c r="H371" i="2"/>
  <c r="I370" i="2"/>
  <c r="H370" i="2"/>
  <c r="I369" i="2"/>
  <c r="H369" i="2"/>
  <c r="I368" i="2"/>
  <c r="H368" i="2"/>
  <c r="I367" i="2"/>
  <c r="H367" i="2"/>
  <c r="I366" i="2"/>
  <c r="H366" i="2"/>
  <c r="I365" i="2"/>
  <c r="H365" i="2"/>
  <c r="I364" i="2"/>
  <c r="H364" i="2"/>
  <c r="I363" i="2"/>
  <c r="H363" i="2"/>
  <c r="G362" i="2"/>
  <c r="I361" i="2"/>
  <c r="H361" i="2"/>
  <c r="I360" i="2"/>
  <c r="H360" i="2"/>
  <c r="G359" i="2"/>
  <c r="I357" i="2"/>
  <c r="H357" i="2"/>
  <c r="I356" i="2"/>
  <c r="H356" i="2"/>
  <c r="I355" i="2"/>
  <c r="H355" i="2"/>
  <c r="G354" i="2"/>
  <c r="I353" i="2"/>
  <c r="H353" i="2"/>
  <c r="I352" i="2"/>
  <c r="H352" i="2"/>
  <c r="I351" i="2"/>
  <c r="H351" i="2"/>
  <c r="I350" i="2"/>
  <c r="H350" i="2"/>
  <c r="I349" i="2"/>
  <c r="H349" i="2"/>
  <c r="I348" i="2"/>
  <c r="H348" i="2"/>
  <c r="G347" i="2"/>
  <c r="I346" i="2"/>
  <c r="H346" i="2"/>
  <c r="I345" i="2"/>
  <c r="H345" i="2"/>
  <c r="G344" i="2"/>
  <c r="I343" i="2"/>
  <c r="H343" i="2"/>
  <c r="I342" i="2"/>
  <c r="H342" i="2"/>
  <c r="I341" i="2"/>
  <c r="H341" i="2"/>
  <c r="I340" i="2"/>
  <c r="H340" i="2"/>
  <c r="I339" i="2"/>
  <c r="H339" i="2"/>
  <c r="I338" i="2"/>
  <c r="H338" i="2"/>
  <c r="I337" i="2"/>
  <c r="H337" i="2"/>
  <c r="I335" i="2"/>
  <c r="H335" i="2"/>
  <c r="I334" i="2"/>
  <c r="H334" i="2"/>
  <c r="I333" i="2"/>
  <c r="H333" i="2"/>
  <c r="G332" i="2"/>
  <c r="I330" i="2"/>
  <c r="H330" i="2"/>
  <c r="I329" i="2"/>
  <c r="H329" i="2"/>
  <c r="I328" i="2"/>
  <c r="H328" i="2"/>
  <c r="I327" i="2"/>
  <c r="H327" i="2"/>
  <c r="I326" i="2"/>
  <c r="H326" i="2"/>
  <c r="I325" i="2"/>
  <c r="H325" i="2"/>
  <c r="I324" i="2"/>
  <c r="H324" i="2"/>
  <c r="I323" i="2"/>
  <c r="H323" i="2"/>
  <c r="I322" i="2"/>
  <c r="H322" i="2"/>
  <c r="G321" i="2"/>
  <c r="I320" i="2"/>
  <c r="H320" i="2"/>
  <c r="I319" i="2"/>
  <c r="H319" i="2"/>
  <c r="I318" i="2"/>
  <c r="H318" i="2"/>
  <c r="I317" i="2"/>
  <c r="H317" i="2"/>
  <c r="I316" i="2"/>
  <c r="H316" i="2"/>
  <c r="I315" i="2"/>
  <c r="H315" i="2"/>
  <c r="G314" i="2"/>
  <c r="I295" i="2"/>
  <c r="I311" i="2"/>
  <c r="H311" i="2"/>
  <c r="I310" i="2"/>
  <c r="H310" i="2"/>
  <c r="I309" i="2"/>
  <c r="H309" i="2"/>
  <c r="I307" i="2"/>
  <c r="H307" i="2"/>
  <c r="I306" i="2"/>
  <c r="H306" i="2"/>
  <c r="I305" i="2"/>
  <c r="H305" i="2"/>
  <c r="I304" i="2"/>
  <c r="H304" i="2"/>
  <c r="I302" i="2"/>
  <c r="H302" i="2"/>
  <c r="I301" i="2"/>
  <c r="H301" i="2"/>
  <c r="I300" i="2"/>
  <c r="H300" i="2"/>
  <c r="I298" i="2"/>
  <c r="H298" i="2"/>
  <c r="I297" i="2"/>
  <c r="H297" i="2"/>
  <c r="I296" i="2"/>
  <c r="H296" i="2"/>
  <c r="I293" i="2"/>
  <c r="I292" i="2"/>
  <c r="H292" i="2"/>
  <c r="I291" i="2"/>
  <c r="H291" i="2"/>
  <c r="I290" i="2"/>
  <c r="H290" i="2"/>
  <c r="I289" i="2"/>
  <c r="H289" i="2"/>
  <c r="I288" i="2"/>
  <c r="H288" i="2"/>
  <c r="I287" i="2"/>
  <c r="H287" i="2"/>
  <c r="I286" i="2"/>
  <c r="H286" i="2"/>
  <c r="I285" i="2"/>
  <c r="H285" i="2"/>
  <c r="I284" i="2"/>
  <c r="H284" i="2"/>
  <c r="I279" i="2"/>
  <c r="I278" i="2"/>
  <c r="H278" i="2"/>
  <c r="I277" i="2"/>
  <c r="H277" i="2"/>
  <c r="I276" i="2"/>
  <c r="H276" i="2"/>
  <c r="I275" i="2"/>
  <c r="H275" i="2"/>
  <c r="I274" i="2"/>
  <c r="H274" i="2"/>
  <c r="I273" i="2"/>
  <c r="H273" i="2"/>
  <c r="I272" i="2"/>
  <c r="H272" i="2"/>
  <c r="I271" i="2"/>
  <c r="H271" i="2"/>
  <c r="I270" i="2"/>
  <c r="H270" i="2"/>
  <c r="I269" i="2"/>
  <c r="H269" i="2"/>
  <c r="I268" i="2"/>
  <c r="H268" i="2"/>
  <c r="I267" i="2"/>
  <c r="H267" i="2"/>
  <c r="I266" i="2"/>
  <c r="H266" i="2"/>
  <c r="I265" i="2"/>
  <c r="H265" i="2"/>
  <c r="I264" i="2"/>
  <c r="H264" i="2"/>
  <c r="I263" i="2"/>
  <c r="H263" i="2"/>
  <c r="I262" i="2"/>
  <c r="H262" i="2"/>
  <c r="I261" i="2"/>
  <c r="H261" i="2"/>
  <c r="I260" i="2"/>
  <c r="H260" i="2"/>
  <c r="I259" i="2"/>
  <c r="H259" i="2"/>
  <c r="I258" i="2"/>
  <c r="H258" i="2"/>
  <c r="G257" i="2"/>
  <c r="I256" i="2"/>
  <c r="H256" i="2"/>
  <c r="I255" i="2"/>
  <c r="H255" i="2"/>
  <c r="I254" i="2"/>
  <c r="H254" i="2"/>
  <c r="I253" i="2"/>
  <c r="H253" i="2"/>
  <c r="I252" i="2"/>
  <c r="H252" i="2"/>
  <c r="I251" i="2"/>
  <c r="H251" i="2"/>
  <c r="G240" i="2"/>
  <c r="I249" i="2"/>
  <c r="H249" i="2"/>
  <c r="I248" i="2"/>
  <c r="H248" i="2"/>
  <c r="I247" i="2"/>
  <c r="H247" i="2"/>
  <c r="I246" i="2"/>
  <c r="H246" i="2"/>
  <c r="I245" i="2"/>
  <c r="H245" i="2"/>
  <c r="I244" i="2"/>
  <c r="H244" i="2"/>
  <c r="I242" i="2"/>
  <c r="H242" i="2"/>
  <c r="I239" i="2"/>
  <c r="H239" i="2"/>
  <c r="I238" i="2"/>
  <c r="H238" i="2"/>
  <c r="I237" i="2"/>
  <c r="H237" i="2"/>
  <c r="I235" i="2"/>
  <c r="H235" i="2"/>
  <c r="I234" i="2"/>
  <c r="H234" i="2"/>
  <c r="I232" i="2"/>
  <c r="H232" i="2"/>
  <c r="I231" i="2"/>
  <c r="H231" i="2"/>
  <c r="I227" i="2"/>
  <c r="H227" i="2"/>
  <c r="I226" i="2"/>
  <c r="H226" i="2"/>
  <c r="I228" i="2"/>
  <c r="H228" i="2"/>
  <c r="I230" i="2"/>
  <c r="H230" i="2"/>
  <c r="I229" i="2"/>
  <c r="H229" i="2"/>
  <c r="I225" i="2"/>
  <c r="H225" i="2"/>
  <c r="I224" i="2"/>
  <c r="H224" i="2"/>
  <c r="I233" i="2"/>
  <c r="H233" i="2"/>
  <c r="I222" i="2"/>
  <c r="H222" i="2"/>
  <c r="I221" i="2"/>
  <c r="H221" i="2"/>
  <c r="I220" i="2"/>
  <c r="H220" i="2"/>
  <c r="I219" i="2"/>
  <c r="H219" i="2"/>
  <c r="I216" i="2"/>
  <c r="H216" i="2"/>
  <c r="I215" i="2"/>
  <c r="H215" i="2"/>
  <c r="I214" i="2"/>
  <c r="H214" i="2"/>
  <c r="I213" i="2"/>
  <c r="H213" i="2"/>
  <c r="I212" i="2"/>
  <c r="H212" i="2"/>
  <c r="I211" i="2"/>
  <c r="H211" i="2"/>
  <c r="I209" i="2"/>
  <c r="H209" i="2"/>
  <c r="I208" i="2"/>
  <c r="H208" i="2"/>
  <c r="I207" i="2"/>
  <c r="H207" i="2"/>
  <c r="I206" i="2"/>
  <c r="H206" i="2"/>
  <c r="I203" i="2"/>
  <c r="H203" i="2"/>
  <c r="I202" i="2"/>
  <c r="H202" i="2"/>
  <c r="I201" i="2"/>
  <c r="H201" i="2"/>
  <c r="I200" i="2"/>
  <c r="H200" i="2"/>
  <c r="I199" i="2"/>
  <c r="H199" i="2"/>
  <c r="I198" i="2"/>
  <c r="H198" i="2"/>
  <c r="I196" i="2"/>
  <c r="H196" i="2"/>
  <c r="I195" i="2"/>
  <c r="H195" i="2"/>
  <c r="I194" i="2"/>
  <c r="H194" i="2"/>
  <c r="I192" i="2"/>
  <c r="H192" i="2"/>
  <c r="I191" i="2"/>
  <c r="H191" i="2"/>
  <c r="I190" i="2"/>
  <c r="H190" i="2"/>
  <c r="I189" i="2"/>
  <c r="H189" i="2"/>
  <c r="I187" i="2"/>
  <c r="H187" i="2"/>
  <c r="I186" i="2"/>
  <c r="H186" i="2"/>
  <c r="I183" i="2"/>
  <c r="H183" i="2"/>
  <c r="I182" i="2"/>
  <c r="H182" i="2"/>
  <c r="I181" i="2"/>
  <c r="H181" i="2"/>
  <c r="I179" i="2"/>
  <c r="H179" i="2"/>
  <c r="I178" i="2"/>
  <c r="H178" i="2"/>
  <c r="I177" i="2"/>
  <c r="H177" i="2"/>
  <c r="I175" i="2"/>
  <c r="H175" i="2"/>
  <c r="I174" i="2"/>
  <c r="H174" i="2"/>
  <c r="I171" i="2"/>
  <c r="H171" i="2"/>
  <c r="I170" i="2"/>
  <c r="H170" i="2"/>
  <c r="I168" i="2"/>
  <c r="H168" i="2"/>
  <c r="I167" i="2"/>
  <c r="H167" i="2"/>
  <c r="I166" i="2"/>
  <c r="H166" i="2"/>
  <c r="I165" i="2"/>
  <c r="H165" i="2"/>
  <c r="I164" i="2"/>
  <c r="H164" i="2"/>
  <c r="I163" i="2"/>
  <c r="H163" i="2"/>
  <c r="I162" i="2"/>
  <c r="H162" i="2"/>
  <c r="I161" i="2"/>
  <c r="H161" i="2"/>
  <c r="I160" i="2"/>
  <c r="H160" i="2"/>
  <c r="I158" i="2"/>
  <c r="H158" i="2"/>
  <c r="I157" i="2"/>
  <c r="H157" i="2"/>
  <c r="I156" i="2"/>
  <c r="H156" i="2"/>
  <c r="I155" i="2"/>
  <c r="H155" i="2"/>
  <c r="I154" i="2"/>
  <c r="H154" i="2"/>
  <c r="I151" i="2"/>
  <c r="H151" i="2"/>
  <c r="I150" i="2"/>
  <c r="H150" i="2"/>
  <c r="I148" i="2"/>
  <c r="H148" i="2"/>
  <c r="I147" i="2"/>
  <c r="H147" i="2"/>
  <c r="I146" i="2"/>
  <c r="H146" i="2"/>
  <c r="I144" i="2"/>
  <c r="H144" i="2"/>
  <c r="I143" i="2"/>
  <c r="H143" i="2"/>
  <c r="I142" i="2"/>
  <c r="H142" i="2"/>
  <c r="I138" i="2"/>
  <c r="H138" i="2"/>
  <c r="I137" i="2"/>
  <c r="H137" i="2"/>
  <c r="I136" i="2"/>
  <c r="H136" i="2"/>
  <c r="I135" i="2"/>
  <c r="H135" i="2"/>
  <c r="I133" i="2"/>
  <c r="H133" i="2"/>
  <c r="I132" i="2"/>
  <c r="H132" i="2"/>
  <c r="I131" i="2"/>
  <c r="H131" i="2"/>
  <c r="I130" i="2"/>
  <c r="H130" i="2"/>
  <c r="I129" i="2"/>
  <c r="H129" i="2"/>
  <c r="I127" i="2"/>
  <c r="H127" i="2"/>
  <c r="I126" i="2"/>
  <c r="H126" i="2"/>
  <c r="I125" i="2"/>
  <c r="H125" i="2"/>
  <c r="I124" i="2"/>
  <c r="H124" i="2"/>
  <c r="I123" i="2"/>
  <c r="H123" i="2"/>
  <c r="I122" i="2"/>
  <c r="H122" i="2"/>
  <c r="I121" i="2"/>
  <c r="H121" i="2"/>
  <c r="I118" i="2"/>
  <c r="H118" i="2"/>
  <c r="I117" i="2"/>
  <c r="H117" i="2"/>
  <c r="I116" i="2"/>
  <c r="H116" i="2"/>
  <c r="I115" i="2"/>
  <c r="H115" i="2"/>
  <c r="I113" i="2"/>
  <c r="H113" i="2"/>
  <c r="I112" i="2"/>
  <c r="H112" i="2"/>
  <c r="I111" i="2"/>
  <c r="H111" i="2"/>
  <c r="I110" i="2"/>
  <c r="H110" i="2"/>
  <c r="I109" i="2"/>
  <c r="H109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0" i="2"/>
  <c r="H80" i="2"/>
  <c r="I79" i="2"/>
  <c r="H79" i="2"/>
  <c r="I78" i="2"/>
  <c r="H78" i="2"/>
  <c r="I75" i="2"/>
  <c r="H75" i="2"/>
  <c r="I74" i="2"/>
  <c r="H74" i="2"/>
  <c r="I73" i="2"/>
  <c r="H73" i="2"/>
  <c r="I71" i="2"/>
  <c r="H71" i="2"/>
  <c r="I70" i="2"/>
  <c r="H70" i="2"/>
  <c r="I69" i="2"/>
  <c r="H69" i="2"/>
  <c r="I68" i="2"/>
  <c r="H68" i="2"/>
  <c r="I66" i="2"/>
  <c r="H66" i="2"/>
  <c r="I65" i="2"/>
  <c r="H65" i="2"/>
  <c r="I64" i="2"/>
  <c r="H64" i="2"/>
  <c r="I61" i="2"/>
  <c r="H61" i="2"/>
  <c r="I60" i="2"/>
  <c r="H60" i="2"/>
  <c r="I57" i="2"/>
  <c r="H57" i="2"/>
  <c r="I58" i="2"/>
  <c r="H58" i="2"/>
  <c r="I56" i="2"/>
  <c r="H56" i="2"/>
  <c r="I55" i="2"/>
  <c r="H55" i="2"/>
  <c r="I54" i="2"/>
  <c r="H54" i="2"/>
  <c r="I52" i="2"/>
  <c r="H52" i="2"/>
  <c r="I51" i="2"/>
  <c r="H51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G493" i="2" l="1"/>
  <c r="B115" i="3"/>
  <c r="B116" i="3" s="1"/>
  <c r="G313" i="2"/>
  <c r="H490" i="2"/>
  <c r="E5" i="2" s="1"/>
  <c r="G282" i="2"/>
  <c r="G98" i="2"/>
  <c r="G331" i="2"/>
  <c r="G358" i="2"/>
  <c r="H497" i="2"/>
  <c r="G15" i="2"/>
  <c r="G217" i="2"/>
  <c r="G139" i="2"/>
  <c r="H444" i="2"/>
  <c r="I440" i="2"/>
  <c r="I490" i="2" s="1"/>
  <c r="H449" i="2"/>
  <c r="G439" i="2"/>
  <c r="G494" i="2" l="1"/>
  <c r="G495" i="2"/>
  <c r="G312" i="2"/>
  <c r="G490" i="2" s="1"/>
  <c r="H498" i="2"/>
  <c r="H496" i="2"/>
  <c r="E4" i="2" s="1"/>
</calcChain>
</file>

<file path=xl/sharedStrings.xml><?xml version="1.0" encoding="utf-8"?>
<sst xmlns="http://schemas.openxmlformats.org/spreadsheetml/2006/main" count="1984" uniqueCount="529">
  <si>
    <t>Дата/Зал проведения:</t>
  </si>
  <si>
    <t>Количество гостей:</t>
  </si>
  <si>
    <t>Вариант меню:</t>
  </si>
  <si>
    <t>Индивидуальный заказ</t>
  </si>
  <si>
    <t>Стоимость меню на персону:</t>
  </si>
  <si>
    <t>Средний выход на персону, гр:</t>
  </si>
  <si>
    <t>Заказчик:</t>
  </si>
  <si>
    <t>Контактные данные:</t>
  </si>
  <si>
    <t>Менеджер проекта:</t>
  </si>
  <si>
    <t>Банкетный менеджер:</t>
  </si>
  <si>
    <t>Название</t>
  </si>
  <si>
    <t>ед. изм для формул</t>
  </si>
  <si>
    <t>Одна порция</t>
  </si>
  <si>
    <t>К-во</t>
  </si>
  <si>
    <t>Итого гр/персона</t>
  </si>
  <si>
    <t>Стоимость</t>
  </si>
  <si>
    <t>Примечание</t>
  </si>
  <si>
    <t>Объем, г/мл</t>
  </si>
  <si>
    <t>Стоимость, руб.</t>
  </si>
  <si>
    <t>Хол Закуски</t>
  </si>
  <si>
    <t>ХОЛОДНЫЕ ЗАКУСКИ</t>
  </si>
  <si>
    <t>ВЕЛКОМ</t>
  </si>
  <si>
    <r>
      <t>КАНАПЕ И МИНИ-ЗАКУСКИ</t>
    </r>
    <r>
      <rPr>
        <b/>
        <sz val="10"/>
        <rFont val="Arial"/>
        <family val="2"/>
        <charset val="204"/>
      </rPr>
      <t xml:space="preserve"> (от 10 порций не более 5 видов)</t>
    </r>
  </si>
  <si>
    <t>Рыба и морепродукты</t>
  </si>
  <si>
    <t>Розовый тунец с сушеными маслинами</t>
  </si>
  <si>
    <t>гр</t>
  </si>
  <si>
    <t>Ролл Сельдь под шубой</t>
  </si>
  <si>
    <t>Дикий лосось на подушке из зеленого яблока</t>
  </si>
  <si>
    <t>Тигровая креветка в соусе васаби под слайсом из дайкона</t>
  </si>
  <si>
    <t>Черный оладушек с икрой палтуса и золотом</t>
  </si>
  <si>
    <t>Рулетик из кукурузной лепешки с копченой форелью</t>
  </si>
  <si>
    <t>Кукурузные оладушки с лососем и сметаной</t>
  </si>
  <si>
    <t>Треугольник с лососем и овощами</t>
  </si>
  <si>
    <t>Мясо и птица</t>
  </si>
  <si>
    <t>Рулетик из ростбифа в норри</t>
  </si>
  <si>
    <t>Рулетик из ростбифа с маринованными овощами</t>
  </si>
  <si>
    <t>Рулетик из сырной лепешки с ветчиной</t>
  </si>
  <si>
    <t>Рулетик из томатной лепешки с курицей и овощами</t>
  </si>
  <si>
    <t>Индейка с клюквенным мармеладом</t>
  </si>
  <si>
    <t>Мини-эклер с чоризо</t>
  </si>
  <si>
    <t>Балык с белыми грибами</t>
  </si>
  <si>
    <t>Гуанчале на ржаном яблочном хлебе</t>
  </si>
  <si>
    <t>Слайс из окорока с медовой дыней</t>
  </si>
  <si>
    <t>Треугольник с курицей</t>
  </si>
  <si>
    <t>Утиная грудка с грушей</t>
  </si>
  <si>
    <t>Цыпленок с ананасом и соусом Свит-дип</t>
  </si>
  <si>
    <t>Мини-холодец из говядины</t>
  </si>
  <si>
    <t>Овощи и сыр</t>
  </si>
  <si>
    <t>Сыр Бри с клубникой и желе из просекко 2.0</t>
  </si>
  <si>
    <t>Аранчини со шпинатом и грибами</t>
  </si>
  <si>
    <t>Гранола из зеленого горошка с вяленым томатом</t>
  </si>
  <si>
    <t>Мини-эклер с вялеными черри</t>
  </si>
  <si>
    <t>Мини-эклер с сыром камамбер</t>
  </si>
  <si>
    <t>Овощи крудите с соусом Коктейль</t>
  </si>
  <si>
    <t>Свекольные оладушки с сушёными томатами черри и тимьяном</t>
  </si>
  <si>
    <t>Треугольник с овощами, кунжутом и тайским соусом</t>
  </si>
  <si>
    <t>МИНИ СЭНДВИЧИ И КРУАССАНЫ</t>
  </si>
  <si>
    <t>Мини-сэндвич с лососем</t>
  </si>
  <si>
    <t>Мини-круассан с лососем, радиччио, свежим огурцом и крем-чизом</t>
  </si>
  <si>
    <t>Мини-сэндвич с бужениной и соусом дижон</t>
  </si>
  <si>
    <t>Мини-сэндвич с ветчиной из говядины и сыром Гауда</t>
  </si>
  <si>
    <t>Мини-сэндвич с копченой индейкой</t>
  </si>
  <si>
    <t>Мини-сэндвич с цыпленком и сыром чеддер</t>
  </si>
  <si>
    <t>Мини-круассан с индейкой, листьями салата ромен, помидорами и сыром фета</t>
  </si>
  <si>
    <t>Мини-сэндвич с запеченными овощами и пастой из авокадо</t>
  </si>
  <si>
    <t>Мини-круассан с моцареллой и свежими томатами</t>
  </si>
  <si>
    <t>ТАКОСЫ И БРУСКЕТЫ (не более 3-х видов)</t>
  </si>
  <si>
    <t>Такос с креветками, авокадо и соусом терияки</t>
  </si>
  <si>
    <t>Чиабатта с лососем, сливочным кремом и луком чайвс</t>
  </si>
  <si>
    <t>Чиабатта с креветками, сальсой из авокадо и рукколой</t>
  </si>
  <si>
    <t>Такос с куриной грудкой, овощами и сыром</t>
  </si>
  <si>
    <t>Чиабатта с ростбифом, печеным перцем и горчичным соусом</t>
  </si>
  <si>
    <t>Чиабатта с окороком и малосольным огурцом</t>
  </si>
  <si>
    <t>Чиабатта с копченой индейкой, молодой спаржей и помидорами черри</t>
  </si>
  <si>
    <t>Такос с овощами гриль</t>
  </si>
  <si>
    <t>Чиабатта с тремя видами томатов и базиликом</t>
  </si>
  <si>
    <t>Чиабатта с запеченными баклажанами и вялеными томатами</t>
  </si>
  <si>
    <t>БАНКЕТ/ФУРШЕТ</t>
  </si>
  <si>
    <r>
      <t xml:space="preserve">АССОРТИ И НАРЕЗКИ </t>
    </r>
    <r>
      <rPr>
        <b/>
        <sz val="10"/>
        <rFont val="Arial"/>
        <family val="2"/>
        <charset val="204"/>
      </rPr>
      <t>(рекомендуем от 6 позиций)</t>
    </r>
  </si>
  <si>
    <t>Рыбная тарелка (кета,масляная рыба,террин из креветок,тунец с цитрусами и маслинами)</t>
  </si>
  <si>
    <t>Тар-тар из лосося и авокадо</t>
  </si>
  <si>
    <t>Мясное ассорти (индейка, копа, салями, сальсича, корнишоны, оливки, гриссини)</t>
  </si>
  <si>
    <t>Мясное ассорти 1/2 тарелки (индейка, копа, салями, сальсича, корнишоны, оливки, гриссини)</t>
  </si>
  <si>
    <t>Пастрами из говядины и индейки</t>
  </si>
  <si>
    <t>Паштет из куриной печени с черной смородиной и фундуком</t>
  </si>
  <si>
    <t>Тар-тар из говяжьей вырезки с темным шоколадом</t>
  </si>
  <si>
    <t>Антипаста (маслины, оливки, халапеньо, вяленые томаты, салями, хлебные гренки,битые огурцы, малосольные помидоры черри)</t>
  </si>
  <si>
    <t>Сырная тарелка (Рокфорти, Массадам, Сулугуни, Чеддер желтый)</t>
  </si>
  <si>
    <t>Ассорти солений (кв.капуста, черемша, чеснок, огурцы, помидоры, патиссоны)</t>
  </si>
  <si>
    <t>Ассорти свежих овощей и зелени</t>
  </si>
  <si>
    <t>Фруктовая тарелка (сезонные фрукты)</t>
  </si>
  <si>
    <t>Хлебная корзина (чиабатта пшеничная, ржаная, гриссини)</t>
  </si>
  <si>
    <t>Томатное масло с копченой солью</t>
  </si>
  <si>
    <t>САЛАТЫ</t>
  </si>
  <si>
    <t>ФУРШЕТ</t>
  </si>
  <si>
    <t>САЛАТЫ (от 3х до 5 видов)</t>
  </si>
  <si>
    <t>МИНИ САЛАТЫ В БАНОЧКАХ</t>
  </si>
  <si>
    <t>Салат красная рыба под шубой</t>
  </si>
  <si>
    <t>Оливье с красной рыбкой и маринованными опятами</t>
  </si>
  <si>
    <t>Салат из печёного лосося с овощами</t>
  </si>
  <si>
    <t>Салат из трески с соусом анчоус</t>
  </si>
  <si>
    <t>Салат Мимоза с неркой</t>
  </si>
  <si>
    <t>Салат с кальмаром и яйцом Лудань</t>
  </si>
  <si>
    <t>Салат креветки с манго и икрой палтуса</t>
  </si>
  <si>
    <t>Зеленый салат с ростбифом и цукини</t>
  </si>
  <si>
    <t>Копченая свиная вырезка с салатом романо, горчичным соусом и картофелем</t>
  </si>
  <si>
    <t>Микс салатов с фермерским цыпленком и грушей конфи</t>
  </si>
  <si>
    <t>Оливье классический с мясом</t>
  </si>
  <si>
    <t>Цезарь с фермерским цыпленком</t>
  </si>
  <si>
    <t>Греческий салат с маслинами и сыром Фета</t>
  </si>
  <si>
    <t>Ломтики авокадо с грейпфрутом, листьями салата и медовой заправкой</t>
  </si>
  <si>
    <t>Салат киноа с зелеными бобами</t>
  </si>
  <si>
    <t>Узбекские помидоры с ботвой и тыквенными семечками</t>
  </si>
  <si>
    <t>БАНКЕТ</t>
  </si>
  <si>
    <t>САЛАТЫ В СТОЛ</t>
  </si>
  <si>
    <t>Горячие закуски</t>
  </si>
  <si>
    <t>ГОРЯЧИЕ ЗАКУСКИ (от 10 порций до 3х видов)</t>
  </si>
  <si>
    <t>ИНДИВИДУАЛЬНЫЕ ГОРЯЧИЕ ЗАКУСКИ</t>
  </si>
  <si>
    <t>Бриошь из шпината с щукой и голандским соусом</t>
  </si>
  <si>
    <t>Кокиль из морепродуктов</t>
  </si>
  <si>
    <t>Ломтики семги со спелыми томатами</t>
  </si>
  <si>
    <t>Веллингтон из говядины с соусом из портвейна и айвы</t>
  </si>
  <si>
    <t>Саше из кролика в белом вине</t>
  </si>
  <si>
    <t>Куриный жульен в слоеной корзиночке</t>
  </si>
  <si>
    <t>Цветная капуста фри с трюфелем и пармезаном</t>
  </si>
  <si>
    <t>Хрустящие баклажаны с помидорами и кинзой</t>
  </si>
  <si>
    <t>ГОРЯЧИЕ ЗАКУСКИ FINGER FOOD</t>
  </si>
  <si>
    <t>Вонтон с креветкой (3шт)</t>
  </si>
  <si>
    <t>Вонтон с лососем (3шт)</t>
  </si>
  <si>
    <t>Мини-стейк лосось с шитаки</t>
  </si>
  <si>
    <t>Креветки васаби</t>
  </si>
  <si>
    <t>Горячий рулетик из лосося и цукини</t>
  </si>
  <si>
    <t>Мини-бургер с говядиной и пшеничной булочкой</t>
  </si>
  <si>
    <t>Мини-бургер с курицей и томатной булочкой</t>
  </si>
  <si>
    <t>Кесадилья с курицей</t>
  </si>
  <si>
    <t>Роллы из свиной вырезки в Песто</t>
  </si>
  <si>
    <t>Мини-стейк индейка с томатом</t>
  </si>
  <si>
    <t>Мини-стейк свинина с терияки</t>
  </si>
  <si>
    <t>Вонтон с говядиной (3шт)</t>
  </si>
  <si>
    <t>Черный омоньер с курицей и овощами Вок</t>
  </si>
  <si>
    <t>Мини-картофель со спаржей в беконе</t>
  </si>
  <si>
    <t>Пао де кежо с овощами</t>
  </si>
  <si>
    <t>Спринг-ролл с овощами и соусом Свит-чили</t>
  </si>
  <si>
    <t>ШАШЛЫЧКИ И ГРИЛЬ</t>
  </si>
  <si>
    <t>Шашлычок из лосося</t>
  </si>
  <si>
    <t>Шашлычок из креветки</t>
  </si>
  <si>
    <t>Шашлычок из баранины</t>
  </si>
  <si>
    <t>Шашлычок из курицы</t>
  </si>
  <si>
    <t>Шашлычок из свинины</t>
  </si>
  <si>
    <t>Запеченные картофельные дольки с розмарином</t>
  </si>
  <si>
    <t>Шашлычок из кукурузы</t>
  </si>
  <si>
    <t>Шашлычок из овощей</t>
  </si>
  <si>
    <t>БЛЮДА НА ОФИРЕ</t>
  </si>
  <si>
    <t>Шашлык из креветки</t>
  </si>
  <si>
    <t>Шашлык из лосося</t>
  </si>
  <si>
    <t>Купаты из курицы</t>
  </si>
  <si>
    <t>Люля кебаб из индейки</t>
  </si>
  <si>
    <t>Шашлык из курицы</t>
  </si>
  <si>
    <t>Шашлык из свинины</t>
  </si>
  <si>
    <t>Шашлык из кукурузы</t>
  </si>
  <si>
    <t>Шашлык из овощей</t>
  </si>
  <si>
    <t>СОУСЫ</t>
  </si>
  <si>
    <t>Соус Барбекю</t>
  </si>
  <si>
    <t>Соус Тар-тар</t>
  </si>
  <si>
    <t>Соус Ткемали</t>
  </si>
  <si>
    <t>Соус Томатный</t>
  </si>
  <si>
    <t>Соус Блю Чиз</t>
  </si>
  <si>
    <t>Соус Перечный</t>
  </si>
  <si>
    <t>Основные блюда</t>
  </si>
  <si>
    <t>ОСНОВНЫЕ БЛЮДА (от 10 порций до 3х видов)</t>
  </si>
  <si>
    <t>Судак с соусом лимончелло и тыквенным пюре</t>
  </si>
  <si>
    <t>Дорадо с зелеными овощами и соусом из капусты романеско</t>
  </si>
  <si>
    <t>Сёмга с миндальным сосусом и картофелем с базиликом</t>
  </si>
  <si>
    <t>Спинка трески с картофельно-трюф. пюре и соусом из пряных трав</t>
  </si>
  <si>
    <t>Ростбиф с беби картофелем и горчичным соусом</t>
  </si>
  <si>
    <t>Свиная вырезка с горчичным соусом и шпинатом</t>
  </si>
  <si>
    <t>Стейк из индейки с томатной сальсой и жареной рукколой</t>
  </si>
  <si>
    <t>Телятина с картофелем гратен</t>
  </si>
  <si>
    <t>Утиная грудка на айве с соусом из манго и малины</t>
  </si>
  <si>
    <t>Цыпленок с ризотто</t>
  </si>
  <si>
    <t>Десерты&amp;Фрукты</t>
  </si>
  <si>
    <t>ДЕСЕРТЫ И ФРУКТЫ</t>
  </si>
  <si>
    <t>Индивидульные десерты</t>
  </si>
  <si>
    <t>Манговая панна-котта</t>
  </si>
  <si>
    <t>Тирамису</t>
  </si>
  <si>
    <t>Шоколадный пудинг</t>
  </si>
  <si>
    <t>Апельсиновый мусс Goelro</t>
  </si>
  <si>
    <t>Мини десерты</t>
  </si>
  <si>
    <t>Птифур красный бархат</t>
  </si>
  <si>
    <t>Птифур медовик</t>
  </si>
  <si>
    <t>Птифур малина</t>
  </si>
  <si>
    <t>Птифур шоколад</t>
  </si>
  <si>
    <t>Облака птифур</t>
  </si>
  <si>
    <t>Моти малина</t>
  </si>
  <si>
    <t>Моти черная смородина</t>
  </si>
  <si>
    <t>Трюфель из белого шоколада</t>
  </si>
  <si>
    <t>Трюфель шоколадный</t>
  </si>
  <si>
    <t>Мини манговая панна-котта</t>
  </si>
  <si>
    <t>Мини тирамису</t>
  </si>
  <si>
    <t>Мини-сырник</t>
  </si>
  <si>
    <t>Фрукты</t>
  </si>
  <si>
    <t>Арбуз в стаканчике</t>
  </si>
  <si>
    <t>Дыня на шпажке</t>
  </si>
  <si>
    <t>Фрукты на шпажке (клубника, виноград, ананас)</t>
  </si>
  <si>
    <t>ВЫПЕЧКА</t>
  </si>
  <si>
    <t>Пирожок с мясом</t>
  </si>
  <si>
    <t>Ассорти печенья (апельсин,шоколад,овсяное с изюмом)</t>
  </si>
  <si>
    <t>Мини-улитка с изюмом</t>
  </si>
  <si>
    <t>Пирожок с капустой</t>
  </si>
  <si>
    <t>Тонкие блины</t>
  </si>
  <si>
    <t>Тонкие блины с творожным кремом и клубникой</t>
  </si>
  <si>
    <t>Шоколадные блинчики с творожным кремом и вишней</t>
  </si>
  <si>
    <t>Топпинги</t>
  </si>
  <si>
    <t>Джем апельсиновый</t>
  </si>
  <si>
    <t>Джем домашний клубничный</t>
  </si>
  <si>
    <t>Кленовый сироп</t>
  </si>
  <si>
    <t>Мёд</t>
  </si>
  <si>
    <t>Сгущенка</t>
  </si>
  <si>
    <t>Сметана</t>
  </si>
  <si>
    <t>АНИМАШКИ</t>
  </si>
  <si>
    <t>Э АНИМАШКИ</t>
  </si>
  <si>
    <t>АНИМАЦИОННЫЕ СТАНЦИИ (1 станция на 50 персон)</t>
  </si>
  <si>
    <t>Ассорти тар-тар (гребешки, мраморная говядина, северный лосось)</t>
  </si>
  <si>
    <t>Брускетты с томатами и базиликом, с креветкой и авокадо, с пармской ветчиной</t>
  </si>
  <si>
    <t>Вок станция лапша с креветками/говядиной</t>
  </si>
  <si>
    <t>Карвинг станция "Хамон"</t>
  </si>
  <si>
    <t>Мини-бургеры и фри</t>
  </si>
  <si>
    <t>Морепродукты на гриле (кальмар, креветка, гребешок, мидии)</t>
  </si>
  <si>
    <t>Морские ежи подаются с соусом понзу и перепелиным яйцом</t>
  </si>
  <si>
    <t>Паста из морепродуктов в сырной головке</t>
  </si>
  <si>
    <t>Паста Карбонара в сырной головке</t>
  </si>
  <si>
    <t>Паэлья из морепродуктов</t>
  </si>
  <si>
    <t>Плов с бараниной и горохом нут</t>
  </si>
  <si>
    <t>Поке из тунца и лосося</t>
  </si>
  <si>
    <t>Ростбиф с овощами и рукколой</t>
  </si>
  <si>
    <t>Салат-бар (мини-шпинат с кабачками и микс-салатов с фермерским цыпленком и грушей конфи)</t>
  </si>
  <si>
    <t>Станция "Рождественский окорок"</t>
  </si>
  <si>
    <t>Станция ассорти Такос</t>
  </si>
  <si>
    <t>Станция Велингтон (хрустящее тесто с начинкой из мраморной говядины со шпинатом и грибами)</t>
  </si>
  <si>
    <t>Станция Икорная (икра палтуса, щучья, красная)</t>
  </si>
  <si>
    <t>Станция супов (суп-лапша и суп гуляш)</t>
  </si>
  <si>
    <t>Станция сыров (Рокфорти, маасдам, бри, чеддер с виноградом, мёдом, конфитюром, орешками и гриссини)</t>
  </si>
  <si>
    <t>Устрицы подаются с соусами и гренками</t>
  </si>
  <si>
    <t>Станция с горячим глинтвейном</t>
  </si>
  <si>
    <t>Чайная станция с русским самоваром</t>
  </si>
  <si>
    <t>Соления и настойки в асс.</t>
  </si>
  <si>
    <t>НАПИТКИ</t>
  </si>
  <si>
    <t>Э НАПИТКИ Б/А</t>
  </si>
  <si>
    <t>Минеральная вода и безалкогольные напитки</t>
  </si>
  <si>
    <t>Coca cola стекло</t>
  </si>
  <si>
    <t>мл</t>
  </si>
  <si>
    <t>Fanta стекло</t>
  </si>
  <si>
    <t>Вода Волна Байкала с газом</t>
  </si>
  <si>
    <t>Вода Волна Байкала без газа</t>
  </si>
  <si>
    <t>Вода минеральная негазированная в графинах</t>
  </si>
  <si>
    <t>Вода Петроглиф с газом</t>
  </si>
  <si>
    <t>Вода Петроглиф без газа</t>
  </si>
  <si>
    <t>Напитки в ассортименте (безлимит):
- Вода без газа (в графинах)
- Морс ягодный
- Кофе американо, молоко, сахар
- Чай черный/зеленый, лимон, сахар</t>
  </si>
  <si>
    <t>шт</t>
  </si>
  <si>
    <t>безлимит</t>
  </si>
  <si>
    <t>Соки/Морсы</t>
  </si>
  <si>
    <t>Сок в ассортименте (яблоко, апельсин, вишня)</t>
  </si>
  <si>
    <t>Домашний морс Клюквенный</t>
  </si>
  <si>
    <t>Домашний морс Облепиховый</t>
  </si>
  <si>
    <t>Домашний морс Ягодный</t>
  </si>
  <si>
    <t>Компоты</t>
  </si>
  <si>
    <t>Компот Клубника-Мята</t>
  </si>
  <si>
    <t>Компот Яблоко-Корица</t>
  </si>
  <si>
    <t>Компот Вишня-Гвоздика</t>
  </si>
  <si>
    <t>Лимонады</t>
  </si>
  <si>
    <t>Домашний лимонад Груша-Розмарин</t>
  </si>
  <si>
    <t>Домашний лимонад Маракуйя</t>
  </si>
  <si>
    <t>Домашний лимонад Мята-Лимон</t>
  </si>
  <si>
    <t>Домашний лимонад Огурец-Апельсин</t>
  </si>
  <si>
    <t>Горячие напитки</t>
  </si>
  <si>
    <t>Глинтвейн безалкогольный</t>
  </si>
  <si>
    <t>Кофе американо (зерновой), молоко, сахар</t>
  </si>
  <si>
    <t>Чай черный/зеленый (пакетированный), лимон, сахар</t>
  </si>
  <si>
    <t>БАРНАЯ КАРТА</t>
  </si>
  <si>
    <t>Я АЛКОГОЛЬ</t>
  </si>
  <si>
    <t>ИГРИСТЫЕ ВИНА</t>
  </si>
  <si>
    <t>Россия</t>
  </si>
  <si>
    <t>Chateau Tamagne Select Rose Brut</t>
  </si>
  <si>
    <t>Chateau Tamagne Select Blanc Brut</t>
  </si>
  <si>
    <t>Bourgeois Prosecco Style Brut</t>
  </si>
  <si>
    <t>Буржуа Золотое Брют</t>
  </si>
  <si>
    <t>Нуволе Brut</t>
  </si>
  <si>
    <t>Шардоне Балаклава Brut</t>
  </si>
  <si>
    <t>Италия</t>
  </si>
  <si>
    <t>Fiorino d'Oro Moscato Spumante Brut</t>
  </si>
  <si>
    <t>Fiorino d'Oro Brut</t>
  </si>
  <si>
    <t>Fiorino d'Oro Asti Spumante</t>
  </si>
  <si>
    <t>Fiorino d'Oro Prosecco Spumante Brut</t>
  </si>
  <si>
    <t>Martini Prosecco</t>
  </si>
  <si>
    <t>Cielo Bubbles Brut</t>
  </si>
  <si>
    <t>Bruni Prosecco Brut</t>
  </si>
  <si>
    <t>Bruni Cuvee Dolce сл.</t>
  </si>
  <si>
    <t>Fiestino Brut</t>
  </si>
  <si>
    <t>БЕЛЫЕ ВИНА</t>
  </si>
  <si>
    <t>Chateau Tamagne Select Blanc сух.</t>
  </si>
  <si>
    <t>Локанита.Море.Совиньон Блан сух.</t>
  </si>
  <si>
    <t>Спелая Роза сух.</t>
  </si>
  <si>
    <t>Sant'Orsola Pinot Grigio сух.</t>
  </si>
  <si>
    <t>Fontanafredda Gavi di Gavi сух.</t>
  </si>
  <si>
    <t>Alma Romana Pinot Grigio сух.</t>
  </si>
  <si>
    <t>Bruni Grecanico Pinot Grigio п/сух.</t>
  </si>
  <si>
    <t>Pinot Grigio (delle Venezie) п/сух.</t>
  </si>
  <si>
    <t>Alma Romana Trebbiano Chardonnay п/сух.</t>
  </si>
  <si>
    <t>Gavi Valentino п/сух.</t>
  </si>
  <si>
    <t>Франция</t>
  </si>
  <si>
    <t>Chablis Sainte Claire сух.</t>
  </si>
  <si>
    <t>Chablis Les Chanoines Domaine Laroche сух.</t>
  </si>
  <si>
    <t>Германия</t>
  </si>
  <si>
    <t>Peter Mertes Riesling п/сух.</t>
  </si>
  <si>
    <t>Peter Mertes Gewurtstramiener п/сл.</t>
  </si>
  <si>
    <t>Hans Baer Gewurztraminer п/сл.</t>
  </si>
  <si>
    <t>Urban Reisling Mosel п/сух.</t>
  </si>
  <si>
    <t>Peter Mertes Riesling сух.</t>
  </si>
  <si>
    <t>Peter Mertes Gewurtstramiener сух.</t>
  </si>
  <si>
    <t>Новая Зеландия</t>
  </si>
  <si>
    <t>Mare&amp;Grill Vinho verde White п/сух.</t>
  </si>
  <si>
    <t>Paddle Creek Sauvignon Blanc Marlborough п/сух.</t>
  </si>
  <si>
    <t>Misty Cliff Sauvignon Blanc п/сух.</t>
  </si>
  <si>
    <t>КРАСНЫЕ ВИНА</t>
  </si>
  <si>
    <t>Chateau Tamagne Select Rouge сух.</t>
  </si>
  <si>
    <t>Chianti сух.</t>
  </si>
  <si>
    <t>Alteno Montepilciano d'Abruzzo сух.</t>
  </si>
  <si>
    <t>Alteno Chianti сух.</t>
  </si>
  <si>
    <t>Sant'Orsola Valpolicella сух.</t>
  </si>
  <si>
    <t>Pinot Noir Riserva San Michele-Appiano сух.</t>
  </si>
  <si>
    <t>Fontegaia Chianti сух.</t>
  </si>
  <si>
    <t>Bruni Montepulciano d'Abruzzo сух.</t>
  </si>
  <si>
    <t>Fontegaia Montepulciano d'Abruzzo сух.</t>
  </si>
  <si>
    <t>Podere Montepulciano d'Abruzzo сух.</t>
  </si>
  <si>
    <t>Sante Rive Valpolicella сух.</t>
  </si>
  <si>
    <t>Domini Veneti Valpolicella Classico</t>
  </si>
  <si>
    <t>Domini Veneti Amarone della Valpolicella Classico п/сух.</t>
  </si>
  <si>
    <t>Siglo Crianza (Rioja) сух.</t>
  </si>
  <si>
    <t>Nipozzano Riserva сух.</t>
  </si>
  <si>
    <t>Vino Nobile di Montepulciano Riserva сух.</t>
  </si>
  <si>
    <t>Испания</t>
  </si>
  <si>
    <t>Asua Crianza сух.</t>
  </si>
  <si>
    <t>Hacienda Lopez de Haro Crianza сух.</t>
  </si>
  <si>
    <t>Vina Albali Tempranillo</t>
  </si>
  <si>
    <t>Vina Albali Tempranillo п/сух.</t>
  </si>
  <si>
    <t>Famille Descombe Bourgogne Pinot Noir сух.</t>
  </si>
  <si>
    <t>Le Grand Noir Winemaker's Selection Pinot Noir п/сух.</t>
  </si>
  <si>
    <t>ШАМПАНЬ</t>
  </si>
  <si>
    <t>Moet &amp; Chandon Brut Imperial</t>
  </si>
  <si>
    <t>Veuve Clicquot Brut</t>
  </si>
  <si>
    <t>Dom Perignon</t>
  </si>
  <si>
    <t>Chanoine Freres Brut</t>
  </si>
  <si>
    <t>Champagne Beurton &amp; Fils Reserve 424 Brut</t>
  </si>
  <si>
    <t>Chanoine Freres Brut Rose</t>
  </si>
  <si>
    <t>Champagne Lanson le Black Creation</t>
  </si>
  <si>
    <t>ВОДКА</t>
  </si>
  <si>
    <t>Зёрна Севера</t>
  </si>
  <si>
    <t>Балчуг XIX век</t>
  </si>
  <si>
    <t>Мамонт</t>
  </si>
  <si>
    <t>Мамонт Айвори</t>
  </si>
  <si>
    <t>Чистые Росы</t>
  </si>
  <si>
    <t>Grey Goose</t>
  </si>
  <si>
    <t>РОМ</t>
  </si>
  <si>
    <t>Puntacana Club Silver Dry</t>
  </si>
  <si>
    <t>Bacardi OakHeart</t>
  </si>
  <si>
    <t>Capitan Morgan Dark</t>
  </si>
  <si>
    <t>ТЕКИЛА</t>
  </si>
  <si>
    <t>Jose Cuervo Especial Silver</t>
  </si>
  <si>
    <t>Olmeca Silver</t>
  </si>
  <si>
    <t>Olmeca Gold</t>
  </si>
  <si>
    <t>Jose Cuervo Especial Reposado</t>
  </si>
  <si>
    <t>Jose Cuervo 1800 Reposado</t>
  </si>
  <si>
    <t>ДЖИН</t>
  </si>
  <si>
    <t>Beefeater</t>
  </si>
  <si>
    <t>Bosford</t>
  </si>
  <si>
    <t>Bombay Sapphire</t>
  </si>
  <si>
    <t>ВИСКИ</t>
  </si>
  <si>
    <t>Johnnie Walker Red Label</t>
  </si>
  <si>
    <t>Dewar's White Label</t>
  </si>
  <si>
    <t>Jack Daniel's</t>
  </si>
  <si>
    <t>Chivas Regal 12 YO</t>
  </si>
  <si>
    <t>Chivas Regal 18 YO</t>
  </si>
  <si>
    <t>Macallan Double Cask 12 YO</t>
  </si>
  <si>
    <t>Macallan Double Cask 18 YO</t>
  </si>
  <si>
    <t>КОНЬЯК</t>
  </si>
  <si>
    <t>Арарат 5*</t>
  </si>
  <si>
    <t>Айк 5 лет</t>
  </si>
  <si>
    <t>Айк 7 лет</t>
  </si>
  <si>
    <t>Hennessy X.O</t>
  </si>
  <si>
    <t>Hennessy VSOP</t>
  </si>
  <si>
    <t>Courvoisier VS</t>
  </si>
  <si>
    <t>Courvoisier VSOP</t>
  </si>
  <si>
    <t>Martell VSOP</t>
  </si>
  <si>
    <t>Vecchia Romagna Etichetta Nera</t>
  </si>
  <si>
    <t>ВЕРМУТ</t>
  </si>
  <si>
    <t>Martini Bianco</t>
  </si>
  <si>
    <t>ЛИКЕРЫ</t>
  </si>
  <si>
    <t>Cointreau</t>
  </si>
  <si>
    <t>Kahlua</t>
  </si>
  <si>
    <t>Baileys</t>
  </si>
  <si>
    <t>Я АЛК БЕЗЛИМИТ</t>
  </si>
  <si>
    <t>БЕЗЛИМИТ</t>
  </si>
  <si>
    <t>БЕЗЛИМИТ mini</t>
  </si>
  <si>
    <t>Black Sea Collection brut</t>
  </si>
  <si>
    <t>Black Sea Collection Chardonnay brut</t>
  </si>
  <si>
    <t>Black Sea Collection Krasnostop brut</t>
  </si>
  <si>
    <t>БЕЗЛИМИТ midi</t>
  </si>
  <si>
    <t>Настойки в асс</t>
  </si>
  <si>
    <t>БЕЗЛИМИТ max</t>
  </si>
  <si>
    <t>Коньяк Айк 5 лет</t>
  </si>
  <si>
    <t>Текила Лос дорадос Сильвер</t>
  </si>
  <si>
    <t>Водка Мурава Пшеничная</t>
  </si>
  <si>
    <t>НАСТОЙКИ</t>
  </si>
  <si>
    <t>Лимонная</t>
  </si>
  <si>
    <t>Малиновая</t>
  </si>
  <si>
    <t>Спотыкач</t>
  </si>
  <si>
    <t>Укроповка</t>
  </si>
  <si>
    <t>Хреновуха</t>
  </si>
  <si>
    <t>Копченый чернослив</t>
  </si>
  <si>
    <t>Брусника на джине</t>
  </si>
  <si>
    <t>Яблочная</t>
  </si>
  <si>
    <t>Я АЛК КОКТЕЙЛИ</t>
  </si>
  <si>
    <t>КОКТЕЙЛИ (от 20 шт 1 вида)</t>
  </si>
  <si>
    <t>Станция коктейлей mini (до 100 коктейлей)</t>
  </si>
  <si>
    <t>Станция коктейлей midi (до 150 коктейлей)</t>
  </si>
  <si>
    <t>Станция коктейлей maxi (до 300 коктейлей)</t>
  </si>
  <si>
    <t>P.Star Martini</t>
  </si>
  <si>
    <t>Cosmo</t>
  </si>
  <si>
    <t>Sgropino</t>
  </si>
  <si>
    <t>Red Het</t>
  </si>
  <si>
    <t>Mai Tai</t>
  </si>
  <si>
    <t>Old Cuban</t>
  </si>
  <si>
    <t>Pear Bellini</t>
  </si>
  <si>
    <t>Vanilla Scout</t>
  </si>
  <si>
    <t>Negroni</t>
  </si>
  <si>
    <t>Hugo</t>
  </si>
  <si>
    <t>Clover Club</t>
  </si>
  <si>
    <t>Daiquiri Raspberry</t>
  </si>
  <si>
    <t>Daiquiri Passion Fruit</t>
  </si>
  <si>
    <t>Orange Baby</t>
  </si>
  <si>
    <t>Pink Dream</t>
  </si>
  <si>
    <t>Gin Basil Smash</t>
  </si>
  <si>
    <t>Rom Butterfly</t>
  </si>
  <si>
    <t>Aperol spritz</t>
  </si>
  <si>
    <t>БЕЗЛИМИТ КОКТЕЙЛЕЙ</t>
  </si>
  <si>
    <t>До 5-ти видов коктейлей</t>
  </si>
  <si>
    <t>Итого:</t>
  </si>
  <si>
    <t>ИТОГО</t>
  </si>
  <si>
    <t>Грамм на персону:</t>
  </si>
  <si>
    <t>Литров на персону:</t>
  </si>
  <si>
    <t>Стоимость меню:</t>
  </si>
  <si>
    <t>Стоимость на персону:</t>
  </si>
  <si>
    <t>Сервисный сбор (без алкогольных напитков) - 15%/20%:</t>
  </si>
  <si>
    <t>Итоговая стоимость заказа:</t>
  </si>
  <si>
    <t>**Предложение является предварительным и корректируется после  уточнения деталей</t>
  </si>
  <si>
    <t>***Стоимость предложения действительна в течение 1 (одного) календарного месяца с даты отправки</t>
  </si>
  <si>
    <t>****При подтверждении меню за  5 (пять) рабочих дней до даты мероприятия, стоимость предложения увеличивается на 10%</t>
  </si>
  <si>
    <t>*****Сервисный сбор 20% если алкоголь от заказчика</t>
  </si>
  <si>
    <t>Зал проведения/Дата:</t>
  </si>
  <si>
    <t>Контактные данные</t>
  </si>
  <si>
    <t>Менеджер проекта</t>
  </si>
  <si>
    <t>Объем, гр</t>
  </si>
  <si>
    <t>Цена</t>
  </si>
  <si>
    <t>Кол-во</t>
  </si>
  <si>
    <t>Стандарт</t>
  </si>
  <si>
    <t>Итого, гр/персона</t>
  </si>
  <si>
    <t>ПРИМЕЧАНИЕ</t>
  </si>
  <si>
    <t>ЗАКУСКИ</t>
  </si>
  <si>
    <t xml:space="preserve">Тонкие блины </t>
  </si>
  <si>
    <t>ОВОЩИ И САЛАТЫ</t>
  </si>
  <si>
    <t>Классический оливье с домашним соусом</t>
  </si>
  <si>
    <t>Цезарь с курицей</t>
  </si>
  <si>
    <t>Нежный крабовый салат</t>
  </si>
  <si>
    <t>ГОРЯЧИЕ ЗАКУСКИ</t>
  </si>
  <si>
    <t>Кесадилия с курицей (не острая)</t>
  </si>
  <si>
    <t>Пиццета маргарита</t>
  </si>
  <si>
    <t>Чикен-бургер с фри и кетчупом</t>
  </si>
  <si>
    <t>Нагетсы куриные с клюквенным соусом</t>
  </si>
  <si>
    <t>Макарошки с сливочным сыром</t>
  </si>
  <si>
    <t>Чизбургер с сыром и фри с бататом</t>
  </si>
  <si>
    <t>Картошка Фри с соусом</t>
  </si>
  <si>
    <t>Мини-бургеры</t>
  </si>
  <si>
    <t>Шашлычки на шпажках</t>
  </si>
  <si>
    <t>Соусы</t>
  </si>
  <si>
    <t xml:space="preserve">Соус Томатный </t>
  </si>
  <si>
    <t>ФРУКТЫ И ДЕСЕРТЫ</t>
  </si>
  <si>
    <t>Фруктовая тарелка (апельсин, грейпфрут,виноград,груша,хурма,физалис)</t>
  </si>
  <si>
    <t>Медовик птифур</t>
  </si>
  <si>
    <t>Красный бархат птифур</t>
  </si>
  <si>
    <t xml:space="preserve">Тирамису </t>
  </si>
  <si>
    <t xml:space="preserve">Манговая панна-котта </t>
  </si>
  <si>
    <t xml:space="preserve">Мини тирамису </t>
  </si>
  <si>
    <t>Мини панна-котта ( манго)</t>
  </si>
  <si>
    <t>БЕЗАЛКОГОЛЬНЫЕ НАПИТКИ</t>
  </si>
  <si>
    <t>Минеральная вода</t>
  </si>
  <si>
    <t xml:space="preserve">Вода минеральная негазированная в графинах </t>
  </si>
  <si>
    <t>Вода Петроглиф с/без газа</t>
  </si>
  <si>
    <t>Вода Волна Байкала с/без газа</t>
  </si>
  <si>
    <t>Соки и морсы</t>
  </si>
  <si>
    <t>Какао с маршмеллоу</t>
  </si>
  <si>
    <t>Безлимитные напитки</t>
  </si>
  <si>
    <t>Напитки в ассортименте (безлимит):
- Вода без газа
- Морс ягодный
- Кофе американо, молоко, сахар
- Чай черный/зеленый, лимон, сахар</t>
  </si>
  <si>
    <t>Итого, на персону:</t>
  </si>
  <si>
    <t>Сервисный сбор 15%:</t>
  </si>
  <si>
    <t>КОФЕ-БРЕЙК</t>
  </si>
  <si>
    <t>Вариант 1 (400р)</t>
  </si>
  <si>
    <t>Ассорти печенья 3 шт</t>
  </si>
  <si>
    <t>Чай зеленый/черный ( пакетированный), сахар, лимон 200мл</t>
  </si>
  <si>
    <t>Кофе Американо</t>
  </si>
  <si>
    <t>Вариант 2 (450р)</t>
  </si>
  <si>
    <t xml:space="preserve">Птифур медовик </t>
  </si>
  <si>
    <t>ЛАНЧ</t>
  </si>
  <si>
    <t>Вариант 1 (1500р)</t>
  </si>
  <si>
    <t xml:space="preserve">Цезарь с курицей </t>
  </si>
  <si>
    <t xml:space="preserve">Митболы с соусом тар-тар и картофельным пюре </t>
  </si>
  <si>
    <t xml:space="preserve">Морс ягодный </t>
  </si>
  <si>
    <t>Вариант 2 (1500р)</t>
  </si>
  <si>
    <t>Греческий салат с маслинами и сыром фета</t>
  </si>
  <si>
    <t>Колбаска тминская с картофельным пюре</t>
  </si>
  <si>
    <t>Вариант 3 вегетарианский (1500р)</t>
  </si>
  <si>
    <t>Ризотто с грибами</t>
  </si>
  <si>
    <t>УЖИН</t>
  </si>
  <si>
    <t>Вариант 1 (500р)</t>
  </si>
  <si>
    <t>Сандвич с ветчиной и сыром</t>
  </si>
  <si>
    <t>Вариант 2 (600р)</t>
  </si>
  <si>
    <t>Сандвич с лососем</t>
  </si>
  <si>
    <t>Итого, сумма заказа:</t>
  </si>
  <si>
    <t>****При подтверждении меню за  5 (пять) рабочих дня до даты мероприятия, стоимость предложения увеличивается на 10%</t>
  </si>
  <si>
    <t xml:space="preserve">Десерты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</si>
</sst>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#,##0\ &quot;₽&quot;"/>
    <numFmt numFmtId="165" formatCode="#,##0[$ гр.-419]"/>
    <numFmt numFmtId="166" formatCode="_-* #,##0.00\ &quot;₽&quot;_-;\-* #,##0.00\ &quot;₽&quot;_-;_-* &quot;-&quot;??\ &quot;₽&quot;_-;_-@"/>
    <numFmt numFmtId="167" formatCode="#,##0.00\ &quot;₽&quot;"/>
    <numFmt numFmtId="168" formatCode="###,###&quot; гр&quot;"/>
    <numFmt numFmtId="169" formatCode="###,###&quot; мл&quot;"/>
    <numFmt numFmtId="170" formatCode="###,###&quot; шт&quot;"/>
    <numFmt numFmtId="171" formatCode="0.0"/>
    <numFmt numFmtId="172" formatCode="#[$ мл.-419]"/>
    <numFmt numFmtId="173" formatCode="#,##0.00&quot; &quot;&quot;₽&quot;"/>
    <numFmt numFmtId="174" formatCode="#,##0&quot; &quot;&quot;₽&quot;"/>
  </numFmts>
  <fonts count="50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b/>
      <sz val="12"/>
      <color rgb="FFFFFF00"/>
      <name val="Calibri"/>
      <family val="2"/>
      <charset val="204"/>
    </font>
    <font>
      <sz val="12"/>
      <color rgb="FFFFFF00"/>
      <name val="Calibri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Segoe UI"/>
      <family val="2"/>
      <charset val="204"/>
    </font>
    <font>
      <b/>
      <sz val="1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sz val="10"/>
      <color rgb="FF000000"/>
      <name val="Segoe UI"/>
      <family val="2"/>
      <charset val="204"/>
    </font>
    <font>
      <b/>
      <sz val="10"/>
      <color theme="4" tint="0.79998168889431442"/>
      <name val="Calibri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b/>
      <sz val="12"/>
      <color rgb="FF7030A0"/>
      <name val="Arial"/>
      <family val="2"/>
      <charset val="204"/>
    </font>
    <font>
      <b/>
      <sz val="10"/>
      <color theme="7" tint="0.39997558519241921"/>
      <name val="Arial"/>
      <family val="2"/>
      <charset val="204"/>
    </font>
    <font>
      <b/>
      <sz val="10"/>
      <color theme="7" tint="0.39997558519241921"/>
      <name val="Calibri"/>
      <family val="2"/>
      <charset val="204"/>
    </font>
    <font>
      <b/>
      <sz val="12"/>
      <color theme="7" tint="0.3999755851924192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rgb="FFFFC000"/>
      <name val="Calibri"/>
      <family val="2"/>
      <charset val="204"/>
    </font>
    <font>
      <b/>
      <sz val="12"/>
      <color rgb="FFFFC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0" tint="-0.14999847407452621"/>
      <name val="Arial"/>
      <family val="2"/>
      <charset val="204"/>
    </font>
    <font>
      <b/>
      <sz val="10"/>
      <color theme="0"/>
      <name val="Calibri"/>
      <family val="2"/>
      <charset val="204"/>
    </font>
    <font>
      <b/>
      <sz val="10"/>
      <color theme="2"/>
      <name val="Calibri"/>
      <family val="2"/>
      <charset val="204"/>
    </font>
    <font>
      <sz val="10"/>
      <color theme="0"/>
      <name val="Arial"/>
      <family val="2"/>
      <charset val="204"/>
    </font>
    <font>
      <b/>
      <sz val="10"/>
      <color theme="0" tint="-0.14999847407452621"/>
      <name val="Calibri"/>
      <family val="2"/>
      <charset val="204"/>
    </font>
    <font>
      <sz val="9"/>
      <color rgb="FF0070C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indexed="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indexed="5"/>
      <name val="Calibri"/>
      <family val="2"/>
      <charset val="204"/>
      <scheme val="minor"/>
    </font>
    <font>
      <b/>
      <sz val="12"/>
      <color rgb="FFFFD100"/>
      <name val="Calibri"/>
      <family val="2"/>
      <charset val="204"/>
      <scheme val="minor"/>
    </font>
    <font>
      <b/>
      <sz val="11"/>
      <color indexed="5"/>
      <name val="Calibri"/>
      <family val="2"/>
      <charset val="204"/>
      <scheme val="minor"/>
    </font>
    <font>
      <sz val="11"/>
      <color indexed="5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4" tint="0.39997558519241921"/>
      <name val="Arial"/>
      <family val="2"/>
      <charset val="204"/>
    </font>
  </fonts>
  <fills count="40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ECF8EE"/>
        <bgColor rgb="FFECF8EE"/>
      </patternFill>
    </fill>
    <fill>
      <patternFill patternType="solid">
        <fgColor rgb="FFFFCCFF"/>
        <bgColor rgb="FFFFCCFF"/>
      </patternFill>
    </fill>
    <fill>
      <patternFill patternType="solid">
        <fgColor rgb="FFFF99CC"/>
        <bgColor rgb="FFFF99CC"/>
      </patternFill>
    </fill>
    <fill>
      <patternFill patternType="solid">
        <fgColor rgb="FFC5E0B3"/>
        <bgColor rgb="FFC5E0B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89D9CC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B6DFBC"/>
      </patternFill>
    </fill>
    <fill>
      <patternFill patternType="solid">
        <fgColor theme="1"/>
        <bgColor rgb="FFF7CAAC"/>
      </patternFill>
    </fill>
    <fill>
      <patternFill patternType="solid">
        <fgColor theme="1"/>
        <bgColor rgb="FFFFE598"/>
      </patternFill>
    </fill>
    <fill>
      <patternFill patternType="solid">
        <fgColor theme="1"/>
        <bgColor rgb="FFCCCCFF"/>
      </patternFill>
    </fill>
    <fill>
      <patternFill patternType="solid">
        <fgColor theme="1"/>
        <bgColor rgb="FFFF99CC"/>
      </patternFill>
    </fill>
    <fill>
      <patternFill patternType="solid">
        <fgColor theme="1"/>
        <bgColor rgb="FF009999"/>
      </patternFill>
    </fill>
    <fill>
      <patternFill patternType="solid">
        <fgColor theme="1"/>
        <bgColor rgb="FF3A3838"/>
      </patternFill>
    </fill>
    <fill>
      <patternFill patternType="solid">
        <fgColor theme="0" tint="-0.14999847407452621"/>
        <bgColor rgb="FFC4DBE9"/>
      </patternFill>
    </fill>
    <fill>
      <patternFill patternType="solid">
        <fgColor theme="0" tint="-0.14999847407452621"/>
        <bgColor rgb="FFDAF0DE"/>
      </patternFill>
    </fill>
    <fill>
      <patternFill patternType="solid">
        <fgColor theme="0" tint="-0.14999847407452621"/>
        <bgColor rgb="FFFEF2CB"/>
      </patternFill>
    </fill>
    <fill>
      <patternFill patternType="solid">
        <fgColor theme="0" tint="-0.14999847407452621"/>
        <bgColor rgb="FFF7CAAC"/>
      </patternFill>
    </fill>
    <fill>
      <patternFill patternType="solid">
        <fgColor theme="0" tint="-0.14999847407452621"/>
        <bgColor rgb="FF833C0B"/>
      </patternFill>
    </fill>
    <fill>
      <patternFill patternType="solid">
        <fgColor theme="0" tint="-0.14999847407452621"/>
        <bgColor rgb="FFC55A1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FFD100"/>
        <bgColor rgb="FFFFD100"/>
      </patternFill>
    </fill>
    <fill>
      <patternFill patternType="solid">
        <fgColor theme="1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rgb="FFFFD1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249977111117893"/>
        <bgColor theme="0" tint="-4.9989318521683403E-2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C4DBE9"/>
      </patternFill>
    </fill>
  </fills>
  <borders count="58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456">
    <xf numFmtId="0" fontId="0" fillId="0" borderId="0" xfId="0"/>
    <xf numFmtId="0" fontId="4" fillId="0" borderId="1" xfId="0" applyFont="1" applyBorder="1"/>
    <xf numFmtId="0" fontId="4" fillId="0" borderId="0" xfId="0" applyFont="1"/>
    <xf numFmtId="166" fontId="4" fillId="0" borderId="0" xfId="0" applyNumberFormat="1" applyFont="1"/>
    <xf numFmtId="167" fontId="4" fillId="0" borderId="0" xfId="0" applyNumberFormat="1" applyFont="1"/>
    <xf numFmtId="0" fontId="11" fillId="0" borderId="0" xfId="0" applyFont="1" applyAlignment="1">
      <alignment vertical="center"/>
    </xf>
    <xf numFmtId="44" fontId="7" fillId="0" borderId="3" xfId="0" applyNumberFormat="1" applyFont="1" applyBorder="1"/>
    <xf numFmtId="44" fontId="7" fillId="0" borderId="3" xfId="1" applyFont="1" applyBorder="1"/>
    <xf numFmtId="0" fontId="12" fillId="0" borderId="0" xfId="0" applyFont="1"/>
    <xf numFmtId="0" fontId="13" fillId="0" borderId="0" xfId="0" applyFont="1"/>
    <xf numFmtId="0" fontId="15" fillId="0" borderId="0" xfId="0" applyFont="1" applyAlignment="1">
      <alignment vertical="center"/>
    </xf>
    <xf numFmtId="0" fontId="7" fillId="4" borderId="3" xfId="0" applyFont="1" applyFill="1" applyBorder="1" applyAlignment="1">
      <alignment wrapText="1"/>
    </xf>
    <xf numFmtId="168" fontId="7" fillId="0" borderId="3" xfId="0" applyNumberFormat="1" applyFont="1" applyBorder="1" applyAlignment="1">
      <alignment horizontal="right" wrapText="1"/>
    </xf>
    <xf numFmtId="166" fontId="7" fillId="4" borderId="3" xfId="0" applyNumberFormat="1" applyFont="1" applyFill="1" applyBorder="1" applyAlignment="1">
      <alignment horizontal="right" wrapText="1"/>
    </xf>
    <xf numFmtId="0" fontId="7" fillId="4" borderId="3" xfId="0" applyFont="1" applyFill="1" applyBorder="1" applyAlignment="1" applyProtection="1">
      <alignment wrapText="1"/>
      <protection locked="0"/>
    </xf>
    <xf numFmtId="0" fontId="7" fillId="0" borderId="3" xfId="0" applyFont="1" applyBorder="1" applyAlignment="1">
      <alignment wrapText="1"/>
    </xf>
    <xf numFmtId="166" fontId="7" fillId="0" borderId="3" xfId="0" applyNumberFormat="1" applyFont="1" applyBorder="1" applyAlignment="1">
      <alignment horizontal="right" wrapText="1"/>
    </xf>
    <xf numFmtId="0" fontId="7" fillId="0" borderId="3" xfId="0" applyFont="1" applyBorder="1" applyAlignment="1" applyProtection="1">
      <alignment wrapText="1"/>
      <protection locked="0"/>
    </xf>
    <xf numFmtId="0" fontId="4" fillId="0" borderId="3" xfId="0" applyFont="1" applyBorder="1"/>
    <xf numFmtId="166" fontId="9" fillId="10" borderId="4" xfId="0" applyNumberFormat="1" applyFont="1" applyFill="1" applyBorder="1" applyAlignment="1">
      <alignment wrapText="1"/>
    </xf>
    <xf numFmtId="0" fontId="9" fillId="0" borderId="4" xfId="0" applyFont="1" applyBorder="1" applyAlignment="1">
      <alignment horizontal="left" wrapText="1"/>
    </xf>
    <xf numFmtId="4" fontId="4" fillId="0" borderId="0" xfId="0" applyNumberFormat="1" applyFont="1"/>
    <xf numFmtId="4" fontId="9" fillId="10" borderId="4" xfId="0" applyNumberFormat="1" applyFont="1" applyFill="1" applyBorder="1" applyAlignment="1">
      <alignment wrapText="1"/>
    </xf>
    <xf numFmtId="4" fontId="9" fillId="0" borderId="4" xfId="0" applyNumberFormat="1" applyFont="1" applyBorder="1" applyAlignment="1">
      <alignment horizontal="left" wrapText="1"/>
    </xf>
    <xf numFmtId="4" fontId="0" fillId="0" borderId="0" xfId="0" applyNumberFormat="1"/>
    <xf numFmtId="0" fontId="4" fillId="0" borderId="2" xfId="0" applyFont="1" applyBorder="1"/>
    <xf numFmtId="0" fontId="22" fillId="12" borderId="3" xfId="0" applyFont="1" applyFill="1" applyBorder="1" applyAlignment="1">
      <alignment wrapText="1"/>
    </xf>
    <xf numFmtId="4" fontId="22" fillId="12" borderId="3" xfId="0" applyNumberFormat="1" applyFont="1" applyFill="1" applyBorder="1" applyAlignment="1">
      <alignment horizontal="center" wrapText="1"/>
    </xf>
    <xf numFmtId="167" fontId="22" fillId="12" borderId="3" xfId="0" applyNumberFormat="1" applyFont="1" applyFill="1" applyBorder="1" applyAlignment="1">
      <alignment horizontal="center" wrapText="1"/>
    </xf>
    <xf numFmtId="0" fontId="12" fillId="0" borderId="3" xfId="0" applyFont="1" applyBorder="1"/>
    <xf numFmtId="0" fontId="8" fillId="0" borderId="3" xfId="0" applyFont="1" applyBorder="1" applyAlignment="1">
      <alignment wrapText="1"/>
    </xf>
    <xf numFmtId="167" fontId="9" fillId="0" borderId="3" xfId="0" applyNumberFormat="1" applyFont="1" applyBorder="1" applyAlignment="1">
      <alignment horizontal="left" wrapText="1"/>
    </xf>
    <xf numFmtId="167" fontId="7" fillId="0" borderId="3" xfId="0" applyNumberFormat="1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4" fillId="5" borderId="3" xfId="0" applyFont="1" applyFill="1" applyBorder="1" applyAlignment="1">
      <alignment wrapText="1"/>
    </xf>
    <xf numFmtId="0" fontId="25" fillId="0" borderId="3" xfId="0" applyFont="1" applyBorder="1" applyAlignment="1">
      <alignment horizontal="left"/>
    </xf>
    <xf numFmtId="0" fontId="8" fillId="6" borderId="3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7" fillId="7" borderId="3" xfId="0" applyFont="1" applyFill="1" applyBorder="1" applyAlignment="1">
      <alignment wrapText="1"/>
    </xf>
    <xf numFmtId="0" fontId="7" fillId="8" borderId="3" xfId="0" applyFont="1" applyFill="1" applyBorder="1" applyAlignment="1">
      <alignment wrapText="1"/>
    </xf>
    <xf numFmtId="0" fontId="7" fillId="9" borderId="3" xfId="0" applyFont="1" applyFill="1" applyBorder="1" applyAlignment="1">
      <alignment wrapText="1"/>
    </xf>
    <xf numFmtId="169" fontId="7" fillId="0" borderId="3" xfId="0" applyNumberFormat="1" applyFont="1" applyBorder="1" applyAlignment="1">
      <alignment horizontal="right" wrapText="1"/>
    </xf>
    <xf numFmtId="0" fontId="7" fillId="0" borderId="3" xfId="0" applyFont="1" applyBorder="1" applyAlignment="1">
      <alignment vertical="center" wrapText="1"/>
    </xf>
    <xf numFmtId="166" fontId="7" fillId="0" borderId="3" xfId="0" applyNumberFormat="1" applyFont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2" fontId="9" fillId="24" borderId="3" xfId="0" applyNumberFormat="1" applyFont="1" applyFill="1" applyBorder="1" applyAlignment="1">
      <alignment wrapText="1"/>
    </xf>
    <xf numFmtId="167" fontId="12" fillId="24" borderId="3" xfId="0" applyNumberFormat="1" applyFont="1" applyFill="1" applyBorder="1"/>
    <xf numFmtId="1" fontId="25" fillId="0" borderId="3" xfId="0" applyNumberFormat="1" applyFont="1" applyBorder="1" applyAlignment="1">
      <alignment horizontal="left" wrapText="1"/>
    </xf>
    <xf numFmtId="166" fontId="9" fillId="0" borderId="3" xfId="0" applyNumberFormat="1" applyFont="1" applyBorder="1" applyAlignment="1">
      <alignment horizontal="left" wrapText="1"/>
    </xf>
    <xf numFmtId="2" fontId="7" fillId="4" borderId="3" xfId="0" applyNumberFormat="1" applyFont="1" applyFill="1" applyBorder="1" applyAlignment="1">
      <alignment wrapText="1"/>
    </xf>
    <xf numFmtId="0" fontId="4" fillId="0" borderId="3" xfId="0" applyFont="1" applyBorder="1" applyProtection="1">
      <protection locked="0"/>
    </xf>
    <xf numFmtId="167" fontId="4" fillId="0" borderId="3" xfId="0" applyNumberFormat="1" applyFont="1" applyBorder="1"/>
    <xf numFmtId="2" fontId="9" fillId="25" borderId="3" xfId="0" applyNumberFormat="1" applyFont="1" applyFill="1" applyBorder="1" applyAlignment="1">
      <alignment wrapText="1"/>
    </xf>
    <xf numFmtId="0" fontId="12" fillId="25" borderId="3" xfId="0" applyFont="1" applyFill="1" applyBorder="1"/>
    <xf numFmtId="1" fontId="7" fillId="4" borderId="3" xfId="0" applyNumberFormat="1" applyFont="1" applyFill="1" applyBorder="1" applyAlignment="1">
      <alignment wrapText="1"/>
    </xf>
    <xf numFmtId="171" fontId="7" fillId="4" borderId="3" xfId="0" applyNumberFormat="1" applyFont="1" applyFill="1" applyBorder="1" applyAlignment="1">
      <alignment wrapText="1"/>
    </xf>
    <xf numFmtId="167" fontId="7" fillId="4" borderId="3" xfId="0" applyNumberFormat="1" applyFont="1" applyFill="1" applyBorder="1" applyAlignment="1">
      <alignment wrapText="1"/>
    </xf>
    <xf numFmtId="0" fontId="7" fillId="0" borderId="3" xfId="0" applyFont="1" applyBorder="1" applyAlignment="1">
      <alignment horizontal="right" wrapText="1"/>
    </xf>
    <xf numFmtId="167" fontId="9" fillId="10" borderId="6" xfId="0" applyNumberFormat="1" applyFont="1" applyFill="1" applyBorder="1" applyAlignment="1">
      <alignment wrapText="1"/>
    </xf>
    <xf numFmtId="167" fontId="9" fillId="0" borderId="6" xfId="0" applyNumberFormat="1" applyFont="1" applyBorder="1" applyAlignment="1">
      <alignment horizontal="left" wrapText="1"/>
    </xf>
    <xf numFmtId="168" fontId="25" fillId="0" borderId="5" xfId="0" applyNumberFormat="1" applyFont="1" applyBorder="1" applyAlignment="1">
      <alignment horizontal="left" wrapText="1"/>
    </xf>
    <xf numFmtId="2" fontId="9" fillId="0" borderId="4" xfId="0" applyNumberFormat="1" applyFont="1" applyBorder="1" applyAlignment="1">
      <alignment horizontal="left" wrapText="1"/>
    </xf>
    <xf numFmtId="2" fontId="9" fillId="20" borderId="4" xfId="0" applyNumberFormat="1" applyFont="1" applyFill="1" applyBorder="1" applyAlignment="1">
      <alignment wrapText="1"/>
    </xf>
    <xf numFmtId="167" fontId="9" fillId="20" borderId="6" xfId="0" applyNumberFormat="1" applyFont="1" applyFill="1" applyBorder="1" applyAlignment="1">
      <alignment wrapText="1"/>
    </xf>
    <xf numFmtId="0" fontId="16" fillId="0" borderId="4" xfId="0" applyFont="1" applyBorder="1" applyAlignment="1" applyProtection="1">
      <alignment horizontal="left"/>
      <protection locked="0"/>
    </xf>
    <xf numFmtId="167" fontId="12" fillId="0" borderId="6" xfId="0" applyNumberFormat="1" applyFont="1" applyBorder="1" applyAlignment="1">
      <alignment horizontal="left"/>
    </xf>
    <xf numFmtId="2" fontId="9" fillId="20" borderId="6" xfId="0" applyNumberFormat="1" applyFont="1" applyFill="1" applyBorder="1" applyAlignment="1">
      <alignment wrapText="1"/>
    </xf>
    <xf numFmtId="0" fontId="22" fillId="13" borderId="4" xfId="0" applyFont="1" applyFill="1" applyBorder="1" applyAlignment="1">
      <alignment wrapText="1"/>
    </xf>
    <xf numFmtId="2" fontId="22" fillId="13" borderId="6" xfId="0" applyNumberFormat="1" applyFont="1" applyFill="1" applyBorder="1" applyAlignment="1">
      <alignment horizontal="center" wrapText="1"/>
    </xf>
    <xf numFmtId="2" fontId="9" fillId="21" borderId="4" xfId="0" applyNumberFormat="1" applyFont="1" applyFill="1" applyBorder="1" applyAlignment="1">
      <alignment wrapText="1"/>
    </xf>
    <xf numFmtId="2" fontId="9" fillId="21" borderId="6" xfId="0" applyNumberFormat="1" applyFont="1" applyFill="1" applyBorder="1" applyAlignment="1">
      <alignment wrapText="1"/>
    </xf>
    <xf numFmtId="2" fontId="25" fillId="0" borderId="5" xfId="0" applyNumberFormat="1" applyFont="1" applyBorder="1" applyAlignment="1">
      <alignment horizontal="left" wrapText="1"/>
    </xf>
    <xf numFmtId="2" fontId="7" fillId="0" borderId="4" xfId="0" applyNumberFormat="1" applyFont="1" applyBorder="1" applyAlignment="1">
      <alignment horizontal="left" wrapText="1"/>
    </xf>
    <xf numFmtId="2" fontId="7" fillId="0" borderId="6" xfId="0" applyNumberFormat="1" applyFont="1" applyBorder="1" applyAlignment="1">
      <alignment horizontal="left" wrapText="1"/>
    </xf>
    <xf numFmtId="0" fontId="22" fillId="14" borderId="4" xfId="0" applyFont="1" applyFill="1" applyBorder="1" applyAlignment="1">
      <alignment wrapText="1"/>
    </xf>
    <xf numFmtId="167" fontId="23" fillId="14" borderId="6" xfId="0" applyNumberFormat="1" applyFont="1" applyFill="1" applyBorder="1" applyAlignment="1">
      <alignment horizontal="center"/>
    </xf>
    <xf numFmtId="2" fontId="9" fillId="22" borderId="4" xfId="0" applyNumberFormat="1" applyFont="1" applyFill="1" applyBorder="1" applyAlignment="1">
      <alignment wrapText="1"/>
    </xf>
    <xf numFmtId="167" fontId="12" fillId="22" borderId="6" xfId="0" applyNumberFormat="1" applyFont="1" applyFill="1" applyBorder="1"/>
    <xf numFmtId="168" fontId="9" fillId="0" borderId="4" xfId="0" applyNumberFormat="1" applyFont="1" applyBorder="1" applyAlignment="1">
      <alignment horizontal="left" wrapText="1"/>
    </xf>
    <xf numFmtId="2" fontId="9" fillId="23" borderId="4" xfId="0" applyNumberFormat="1" applyFont="1" applyFill="1" applyBorder="1" applyAlignment="1">
      <alignment wrapText="1"/>
    </xf>
    <xf numFmtId="167" fontId="12" fillId="23" borderId="6" xfId="0" applyNumberFormat="1" applyFont="1" applyFill="1" applyBorder="1"/>
    <xf numFmtId="2" fontId="22" fillId="15" borderId="4" xfId="0" applyNumberFormat="1" applyFont="1" applyFill="1" applyBorder="1" applyAlignment="1">
      <alignment horizontal="center" wrapText="1"/>
    </xf>
    <xf numFmtId="167" fontId="23" fillId="15" borderId="6" xfId="0" applyNumberFormat="1" applyFont="1" applyFill="1" applyBorder="1" applyAlignment="1">
      <alignment horizontal="center"/>
    </xf>
    <xf numFmtId="2" fontId="22" fillId="16" borderId="4" xfId="0" applyNumberFormat="1" applyFont="1" applyFill="1" applyBorder="1" applyAlignment="1">
      <alignment horizontal="center" wrapText="1"/>
    </xf>
    <xf numFmtId="167" fontId="23" fillId="16" borderId="6" xfId="0" applyNumberFormat="1" applyFont="1" applyFill="1" applyBorder="1" applyAlignment="1">
      <alignment horizontal="center"/>
    </xf>
    <xf numFmtId="0" fontId="22" fillId="17" borderId="4" xfId="0" applyFont="1" applyFill="1" applyBorder="1" applyAlignment="1">
      <alignment horizontal="center" wrapText="1"/>
    </xf>
    <xf numFmtId="0" fontId="22" fillId="17" borderId="6" xfId="0" applyFont="1" applyFill="1" applyBorder="1" applyAlignment="1">
      <alignment horizontal="center" wrapText="1"/>
    </xf>
    <xf numFmtId="2" fontId="22" fillId="18" borderId="4" xfId="0" applyNumberFormat="1" applyFont="1" applyFill="1" applyBorder="1" applyAlignment="1">
      <alignment horizontal="center" wrapText="1"/>
    </xf>
    <xf numFmtId="167" fontId="23" fillId="18" borderId="6" xfId="0" applyNumberFormat="1" applyFont="1" applyFill="1" applyBorder="1" applyAlignment="1">
      <alignment horizontal="center"/>
    </xf>
    <xf numFmtId="169" fontId="25" fillId="0" borderId="5" xfId="0" applyNumberFormat="1" applyFont="1" applyBorder="1" applyAlignment="1">
      <alignment horizontal="left" wrapText="1"/>
    </xf>
    <xf numFmtId="2" fontId="22" fillId="19" borderId="4" xfId="0" applyNumberFormat="1" applyFont="1" applyFill="1" applyBorder="1" applyAlignment="1">
      <alignment horizontal="center" wrapText="1"/>
    </xf>
    <xf numFmtId="167" fontId="23" fillId="19" borderId="6" xfId="0" applyNumberFormat="1" applyFont="1" applyFill="1" applyBorder="1" applyAlignment="1">
      <alignment horizontal="center"/>
    </xf>
    <xf numFmtId="2" fontId="9" fillId="24" borderId="4" xfId="0" applyNumberFormat="1" applyFont="1" applyFill="1" applyBorder="1" applyAlignment="1">
      <alignment wrapText="1"/>
    </xf>
    <xf numFmtId="167" fontId="12" fillId="24" borderId="6" xfId="0" applyNumberFormat="1" applyFont="1" applyFill="1" applyBorder="1"/>
    <xf numFmtId="166" fontId="9" fillId="0" borderId="3" xfId="0" applyNumberFormat="1" applyFont="1" applyBorder="1"/>
    <xf numFmtId="167" fontId="9" fillId="0" borderId="3" xfId="0" applyNumberFormat="1" applyFont="1" applyBorder="1"/>
    <xf numFmtId="0" fontId="26" fillId="12" borderId="21" xfId="0" applyFont="1" applyFill="1" applyBorder="1"/>
    <xf numFmtId="4" fontId="20" fillId="0" borderId="12" xfId="0" applyNumberFormat="1" applyFont="1" applyBorder="1" applyAlignment="1">
      <alignment horizontal="right"/>
    </xf>
    <xf numFmtId="4" fontId="20" fillId="0" borderId="13" xfId="0" applyNumberFormat="1" applyFont="1" applyBorder="1" applyAlignment="1">
      <alignment horizontal="right"/>
    </xf>
    <xf numFmtId="4" fontId="19" fillId="10" borderId="16" xfId="0" applyNumberFormat="1" applyFont="1" applyFill="1" applyBorder="1" applyAlignment="1">
      <alignment horizontal="right" wrapText="1"/>
    </xf>
    <xf numFmtId="4" fontId="20" fillId="0" borderId="18" xfId="0" applyNumberFormat="1" applyFont="1" applyBorder="1" applyAlignment="1">
      <alignment horizontal="right"/>
    </xf>
    <xf numFmtId="9" fontId="21" fillId="0" borderId="4" xfId="0" applyNumberFormat="1" applyFont="1" applyBorder="1" applyAlignment="1" applyProtection="1">
      <alignment horizontal="right" wrapText="1"/>
      <protection locked="0"/>
    </xf>
    <xf numFmtId="170" fontId="7" fillId="0" borderId="3" xfId="0" applyNumberFormat="1" applyFont="1" applyBorder="1" applyAlignment="1">
      <alignment horizontal="center" vertical="center" wrapText="1"/>
    </xf>
    <xf numFmtId="166" fontId="7" fillId="0" borderId="3" xfId="0" applyNumberFormat="1" applyFont="1" applyBorder="1" applyAlignment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167" fontId="7" fillId="0" borderId="3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 applyProtection="1">
      <alignment vertical="center" wrapText="1"/>
      <protection locked="0"/>
    </xf>
    <xf numFmtId="167" fontId="7" fillId="0" borderId="3" xfId="0" applyNumberFormat="1" applyFont="1" applyBorder="1" applyAlignment="1">
      <alignment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0" fontId="28" fillId="0" borderId="4" xfId="0" applyFont="1" applyBorder="1" applyAlignment="1">
      <alignment horizontal="left" wrapText="1"/>
    </xf>
    <xf numFmtId="0" fontId="28" fillId="0" borderId="4" xfId="0" applyFont="1" applyBorder="1" applyAlignment="1" applyProtection="1">
      <alignment horizontal="left" wrapText="1"/>
      <protection locked="0"/>
    </xf>
    <xf numFmtId="0" fontId="30" fillId="20" borderId="4" xfId="0" applyFont="1" applyFill="1" applyBorder="1" applyAlignment="1" applyProtection="1">
      <alignment wrapText="1"/>
      <protection locked="0"/>
    </xf>
    <xf numFmtId="0" fontId="30" fillId="10" borderId="4" xfId="0" applyFont="1" applyFill="1" applyBorder="1" applyAlignment="1">
      <alignment wrapText="1"/>
    </xf>
    <xf numFmtId="3" fontId="7" fillId="0" borderId="3" xfId="0" applyNumberFormat="1" applyFont="1" applyBorder="1" applyAlignment="1">
      <alignment wrapText="1"/>
    </xf>
    <xf numFmtId="3" fontId="9" fillId="0" borderId="4" xfId="0" applyNumberFormat="1" applyFont="1" applyBorder="1" applyAlignment="1">
      <alignment horizontal="left" wrapText="1"/>
    </xf>
    <xf numFmtId="3" fontId="7" fillId="4" borderId="3" xfId="0" applyNumberFormat="1" applyFont="1" applyFill="1" applyBorder="1" applyAlignment="1">
      <alignment wrapText="1"/>
    </xf>
    <xf numFmtId="3" fontId="9" fillId="20" borderId="4" xfId="0" applyNumberFormat="1" applyFont="1" applyFill="1" applyBorder="1" applyAlignment="1">
      <alignment wrapText="1"/>
    </xf>
    <xf numFmtId="3" fontId="12" fillId="0" borderId="4" xfId="0" applyNumberFormat="1" applyFont="1" applyBorder="1" applyAlignment="1">
      <alignment horizontal="left"/>
    </xf>
    <xf numFmtId="3" fontId="22" fillId="13" borderId="4" xfId="0" applyNumberFormat="1" applyFont="1" applyFill="1" applyBorder="1" applyAlignment="1">
      <alignment horizontal="center" wrapText="1"/>
    </xf>
    <xf numFmtId="3" fontId="9" fillId="21" borderId="4" xfId="0" applyNumberFormat="1" applyFont="1" applyFill="1" applyBorder="1" applyAlignment="1">
      <alignment wrapText="1"/>
    </xf>
    <xf numFmtId="3" fontId="7" fillId="0" borderId="4" xfId="0" applyNumberFormat="1" applyFont="1" applyBorder="1" applyAlignment="1">
      <alignment horizontal="left" wrapText="1"/>
    </xf>
    <xf numFmtId="3" fontId="23" fillId="14" borderId="4" xfId="0" applyNumberFormat="1" applyFont="1" applyFill="1" applyBorder="1" applyAlignment="1">
      <alignment horizontal="center"/>
    </xf>
    <xf numFmtId="3" fontId="12" fillId="22" borderId="4" xfId="0" applyNumberFormat="1" applyFont="1" applyFill="1" applyBorder="1"/>
    <xf numFmtId="3" fontId="12" fillId="23" borderId="4" xfId="0" applyNumberFormat="1" applyFont="1" applyFill="1" applyBorder="1"/>
    <xf numFmtId="3" fontId="23" fillId="15" borderId="4" xfId="0" applyNumberFormat="1" applyFont="1" applyFill="1" applyBorder="1" applyAlignment="1">
      <alignment horizontal="center"/>
    </xf>
    <xf numFmtId="3" fontId="23" fillId="16" borderId="4" xfId="0" applyNumberFormat="1" applyFont="1" applyFill="1" applyBorder="1" applyAlignment="1">
      <alignment horizontal="center"/>
    </xf>
    <xf numFmtId="3" fontId="22" fillId="17" borderId="4" xfId="0" applyNumberFormat="1" applyFont="1" applyFill="1" applyBorder="1" applyAlignment="1">
      <alignment horizontal="center" wrapText="1"/>
    </xf>
    <xf numFmtId="3" fontId="7" fillId="4" borderId="3" xfId="0" applyNumberFormat="1" applyFont="1" applyFill="1" applyBorder="1" applyAlignment="1">
      <alignment vertical="center" wrapText="1"/>
    </xf>
    <xf numFmtId="3" fontId="23" fillId="18" borderId="4" xfId="0" applyNumberFormat="1" applyFont="1" applyFill="1" applyBorder="1" applyAlignment="1">
      <alignment horizontal="center"/>
    </xf>
    <xf numFmtId="3" fontId="7" fillId="4" borderId="3" xfId="0" applyNumberFormat="1" applyFont="1" applyFill="1" applyBorder="1" applyAlignment="1">
      <alignment horizontal="center" vertical="center" wrapText="1"/>
    </xf>
    <xf numFmtId="3" fontId="23" fillId="19" borderId="4" xfId="0" applyNumberFormat="1" applyFont="1" applyFill="1" applyBorder="1" applyAlignment="1">
      <alignment horizontal="center"/>
    </xf>
    <xf numFmtId="3" fontId="12" fillId="24" borderId="4" xfId="0" applyNumberFormat="1" applyFont="1" applyFill="1" applyBorder="1"/>
    <xf numFmtId="3" fontId="9" fillId="0" borderId="3" xfId="0" applyNumberFormat="1" applyFont="1" applyBorder="1" applyAlignment="1">
      <alignment horizontal="left" wrapText="1"/>
    </xf>
    <xf numFmtId="3" fontId="4" fillId="0" borderId="3" xfId="0" applyNumberFormat="1" applyFont="1" applyBorder="1"/>
    <xf numFmtId="3" fontId="12" fillId="24" borderId="3" xfId="0" applyNumberFormat="1" applyFont="1" applyFill="1" applyBorder="1"/>
    <xf numFmtId="3" fontId="12" fillId="25" borderId="3" xfId="0" applyNumberFormat="1" applyFont="1" applyFill="1" applyBorder="1"/>
    <xf numFmtId="3" fontId="9" fillId="0" borderId="3" xfId="0" applyNumberFormat="1" applyFont="1" applyBorder="1"/>
    <xf numFmtId="0" fontId="31" fillId="0" borderId="4" xfId="0" applyFont="1" applyBorder="1" applyAlignment="1" applyProtection="1">
      <alignment horizontal="left"/>
      <protection locked="0"/>
    </xf>
    <xf numFmtId="0" fontId="32" fillId="26" borderId="4" xfId="0" applyFont="1" applyFill="1" applyBorder="1" applyAlignment="1" applyProtection="1">
      <alignment horizontal="left"/>
      <protection locked="0"/>
    </xf>
    <xf numFmtId="0" fontId="32" fillId="0" borderId="4" xfId="0" applyFont="1" applyBorder="1" applyAlignment="1" applyProtection="1">
      <alignment horizontal="left"/>
      <protection locked="0"/>
    </xf>
    <xf numFmtId="2" fontId="30" fillId="20" borderId="4" xfId="0" applyNumberFormat="1" applyFont="1" applyFill="1" applyBorder="1" applyAlignment="1" applyProtection="1">
      <alignment wrapText="1"/>
      <protection locked="0"/>
    </xf>
    <xf numFmtId="2" fontId="33" fillId="0" borderId="4" xfId="0" applyNumberFormat="1" applyFont="1" applyBorder="1" applyAlignment="1" applyProtection="1">
      <alignment horizontal="left" wrapText="1"/>
      <protection locked="0"/>
    </xf>
    <xf numFmtId="2" fontId="30" fillId="21" borderId="4" xfId="0" applyNumberFormat="1" applyFont="1" applyFill="1" applyBorder="1" applyAlignment="1" applyProtection="1">
      <alignment wrapText="1"/>
      <protection locked="0"/>
    </xf>
    <xf numFmtId="2" fontId="33" fillId="26" borderId="4" xfId="0" applyNumberFormat="1" applyFont="1" applyFill="1" applyBorder="1" applyAlignment="1" applyProtection="1">
      <alignment horizontal="left" wrapText="1"/>
      <protection locked="0"/>
    </xf>
    <xf numFmtId="0" fontId="34" fillId="22" borderId="4" xfId="0" applyFont="1" applyFill="1" applyBorder="1" applyProtection="1">
      <protection locked="0"/>
    </xf>
    <xf numFmtId="0" fontId="31" fillId="26" borderId="4" xfId="0" applyFont="1" applyFill="1" applyBorder="1" applyAlignment="1" applyProtection="1">
      <alignment horizontal="left"/>
      <protection locked="0"/>
    </xf>
    <xf numFmtId="0" fontId="34" fillId="23" borderId="4" xfId="0" applyFont="1" applyFill="1" applyBorder="1" applyProtection="1">
      <protection locked="0"/>
    </xf>
    <xf numFmtId="2" fontId="9" fillId="13" borderId="4" xfId="0" applyNumberFormat="1" applyFont="1" applyFill="1" applyBorder="1" applyAlignment="1" applyProtection="1">
      <alignment horizontal="center" wrapText="1"/>
      <protection locked="0"/>
    </xf>
    <xf numFmtId="0" fontId="12" fillId="14" borderId="4" xfId="0" applyFont="1" applyFill="1" applyBorder="1" applyAlignment="1" applyProtection="1">
      <alignment horizontal="center"/>
      <protection locked="0"/>
    </xf>
    <xf numFmtId="0" fontId="12" fillId="15" borderId="4" xfId="0" applyFont="1" applyFill="1" applyBorder="1" applyAlignment="1" applyProtection="1">
      <alignment horizontal="center"/>
      <protection locked="0"/>
    </xf>
    <xf numFmtId="0" fontId="12" fillId="16" borderId="4" xfId="0" applyFont="1" applyFill="1" applyBorder="1" applyAlignment="1" applyProtection="1">
      <alignment horizontal="center"/>
      <protection locked="0"/>
    </xf>
    <xf numFmtId="0" fontId="9" fillId="17" borderId="4" xfId="0" applyFont="1" applyFill="1" applyBorder="1" applyAlignment="1">
      <alignment horizontal="center" wrapText="1"/>
    </xf>
    <xf numFmtId="0" fontId="12" fillId="18" borderId="4" xfId="0" applyFont="1" applyFill="1" applyBorder="1" applyAlignment="1" applyProtection="1">
      <alignment horizontal="center"/>
      <protection locked="0"/>
    </xf>
    <xf numFmtId="0" fontId="12" fillId="19" borderId="4" xfId="0" applyFont="1" applyFill="1" applyBorder="1" applyAlignment="1" applyProtection="1">
      <alignment horizontal="center"/>
      <protection locked="0"/>
    </xf>
    <xf numFmtId="0" fontId="34" fillId="24" borderId="4" xfId="0" applyFont="1" applyFill="1" applyBorder="1" applyProtection="1">
      <protection locked="0"/>
    </xf>
    <xf numFmtId="0" fontId="34" fillId="24" borderId="3" xfId="0" applyFont="1" applyFill="1" applyBorder="1" applyProtection="1">
      <protection locked="0"/>
    </xf>
    <xf numFmtId="0" fontId="34" fillId="25" borderId="3" xfId="0" applyFont="1" applyFill="1" applyBorder="1" applyProtection="1">
      <protection locked="0"/>
    </xf>
    <xf numFmtId="0" fontId="35" fillId="0" borderId="0" xfId="0" applyFont="1"/>
    <xf numFmtId="4" fontId="19" fillId="0" borderId="4" xfId="0" applyNumberFormat="1" applyFont="1" applyBorder="1" applyAlignment="1">
      <alignment horizontal="right" wrapText="1"/>
    </xf>
    <xf numFmtId="4" fontId="19" fillId="0" borderId="12" xfId="0" applyNumberFormat="1" applyFont="1" applyBorder="1" applyAlignment="1">
      <alignment horizontal="right" wrapText="1"/>
    </xf>
    <xf numFmtId="0" fontId="25" fillId="0" borderId="3" xfId="0" applyFont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2" fontId="29" fillId="12" borderId="3" xfId="0" applyNumberFormat="1" applyFont="1" applyFill="1" applyBorder="1" applyAlignment="1">
      <alignment horizontal="center" wrapText="1"/>
    </xf>
    <xf numFmtId="0" fontId="28" fillId="0" borderId="3" xfId="0" applyFont="1" applyBorder="1"/>
    <xf numFmtId="3" fontId="38" fillId="27" borderId="28" xfId="0" applyNumberFormat="1" applyFont="1" applyFill="1" applyBorder="1" applyAlignment="1" applyProtection="1">
      <alignment horizontal="center" vertical="center" wrapText="1"/>
      <protection hidden="1"/>
    </xf>
    <xf numFmtId="3" fontId="38" fillId="27" borderId="31" xfId="0" applyNumberFormat="1" applyFont="1" applyFill="1" applyBorder="1" applyAlignment="1" applyProtection="1">
      <alignment horizontal="center" vertical="center" wrapText="1"/>
      <protection hidden="1"/>
    </xf>
    <xf numFmtId="3" fontId="38" fillId="27" borderId="33" xfId="0" applyNumberFormat="1" applyFont="1" applyFill="1" applyBorder="1" applyAlignment="1" applyProtection="1">
      <alignment horizontal="center" vertical="center" wrapText="1"/>
      <protection hidden="1"/>
    </xf>
    <xf numFmtId="0" fontId="39" fillId="28" borderId="31" xfId="0" applyFont="1" applyFill="1" applyBorder="1" applyAlignment="1">
      <alignment horizontal="centerContinuous"/>
    </xf>
    <xf numFmtId="3" fontId="40" fillId="27" borderId="28" xfId="0" applyNumberFormat="1" applyFont="1" applyFill="1" applyBorder="1" applyAlignment="1" applyProtection="1">
      <alignment horizontal="center" vertical="center" wrapText="1"/>
      <protection hidden="1"/>
    </xf>
    <xf numFmtId="3" fontId="40" fillId="27" borderId="31" xfId="0" applyNumberFormat="1" applyFont="1" applyFill="1" applyBorder="1" applyAlignment="1" applyProtection="1">
      <alignment horizontal="center" vertical="center" wrapText="1"/>
      <protection hidden="1"/>
    </xf>
    <xf numFmtId="0" fontId="41" fillId="28" borderId="34" xfId="0" applyFont="1" applyFill="1" applyBorder="1" applyAlignment="1">
      <alignment horizontal="centerContinuous"/>
    </xf>
    <xf numFmtId="3" fontId="40" fillId="27" borderId="37" xfId="0" applyNumberFormat="1" applyFont="1" applyFill="1" applyBorder="1" applyAlignment="1" applyProtection="1">
      <alignment horizontal="center" vertical="center" wrapText="1"/>
      <protection hidden="1"/>
    </xf>
    <xf numFmtId="3" fontId="40" fillId="27" borderId="39" xfId="0" applyNumberFormat="1" applyFont="1" applyFill="1" applyBorder="1" applyAlignment="1" applyProtection="1">
      <alignment horizontal="center" vertical="center" wrapText="1"/>
      <protection hidden="1"/>
    </xf>
    <xf numFmtId="0" fontId="40" fillId="27" borderId="3" xfId="0" applyFont="1" applyFill="1" applyBorder="1" applyAlignment="1">
      <alignment horizontal="center" wrapText="1"/>
    </xf>
    <xf numFmtId="164" fontId="40" fillId="27" borderId="3" xfId="2" applyNumberFormat="1" applyFont="1" applyFill="1" applyBorder="1" applyAlignment="1">
      <alignment horizontal="center" vertical="center" wrapText="1"/>
    </xf>
    <xf numFmtId="0" fontId="40" fillId="29" borderId="3" xfId="0" applyFont="1" applyFill="1" applyBorder="1" applyAlignment="1">
      <alignment horizontal="center" vertical="center" wrapText="1"/>
    </xf>
    <xf numFmtId="49" fontId="42" fillId="28" borderId="3" xfId="0" applyNumberFormat="1" applyFont="1" applyFill="1" applyBorder="1" applyAlignment="1">
      <alignment horizontal="centerContinuous"/>
    </xf>
    <xf numFmtId="0" fontId="43" fillId="28" borderId="3" xfId="0" applyFont="1" applyFill="1" applyBorder="1" applyAlignment="1">
      <alignment horizontal="centerContinuous"/>
    </xf>
    <xf numFmtId="0" fontId="40" fillId="28" borderId="3" xfId="0" applyFont="1" applyFill="1" applyBorder="1" applyAlignment="1">
      <alignment horizontal="centerContinuous"/>
    </xf>
    <xf numFmtId="0" fontId="44" fillId="28" borderId="3" xfId="0" applyFont="1" applyFill="1" applyBorder="1" applyAlignment="1">
      <alignment horizontal="centerContinuous"/>
    </xf>
    <xf numFmtId="0" fontId="40" fillId="27" borderId="3" xfId="0" quotePrefix="1" applyFont="1" applyFill="1" applyBorder="1" applyAlignment="1">
      <alignment horizontal="left"/>
    </xf>
    <xf numFmtId="165" fontId="40" fillId="27" borderId="3" xfId="0" applyNumberFormat="1" applyFont="1" applyFill="1" applyBorder="1" applyAlignment="1" applyProtection="1">
      <alignment horizontal="center"/>
      <protection hidden="1"/>
    </xf>
    <xf numFmtId="164" fontId="40" fillId="27" borderId="3" xfId="2" applyNumberFormat="1" applyFont="1" applyFill="1" applyBorder="1" applyAlignment="1" applyProtection="1">
      <alignment horizontal="center" vertical="center"/>
      <protection hidden="1"/>
    </xf>
    <xf numFmtId="0" fontId="40" fillId="27" borderId="3" xfId="0" applyFont="1" applyFill="1" applyBorder="1" applyAlignment="1" applyProtection="1">
      <alignment horizontal="center"/>
      <protection locked="0" hidden="1"/>
    </xf>
    <xf numFmtId="0" fontId="40" fillId="27" borderId="3" xfId="0" applyFont="1" applyFill="1" applyBorder="1" applyAlignment="1" applyProtection="1">
      <alignment horizontal="center"/>
      <protection hidden="1"/>
    </xf>
    <xf numFmtId="1" fontId="40" fillId="27" borderId="3" xfId="0" applyNumberFormat="1" applyFont="1" applyFill="1" applyBorder="1" applyAlignment="1" applyProtection="1">
      <alignment horizontal="center"/>
      <protection hidden="1"/>
    </xf>
    <xf numFmtId="164" fontId="40" fillId="27" borderId="3" xfId="0" applyNumberFormat="1" applyFont="1" applyFill="1" applyBorder="1" applyAlignment="1" applyProtection="1">
      <alignment horizontal="center"/>
      <protection hidden="1"/>
    </xf>
    <xf numFmtId="0" fontId="40" fillId="28" borderId="3" xfId="0" applyFont="1" applyFill="1" applyBorder="1" applyAlignment="1" applyProtection="1">
      <alignment horizontal="centerContinuous"/>
      <protection locked="0" hidden="1"/>
    </xf>
    <xf numFmtId="0" fontId="45" fillId="27" borderId="3" xfId="0" applyFont="1" applyFill="1" applyBorder="1" applyProtection="1">
      <protection hidden="1"/>
    </xf>
    <xf numFmtId="0" fontId="37" fillId="27" borderId="3" xfId="0" applyFont="1" applyFill="1" applyBorder="1" applyAlignment="1" applyProtection="1">
      <alignment horizontal="left"/>
      <protection locked="0" hidden="1"/>
    </xf>
    <xf numFmtId="0" fontId="42" fillId="28" borderId="3" xfId="0" applyFont="1" applyFill="1" applyBorder="1" applyAlignment="1">
      <alignment horizontal="centerContinuous"/>
    </xf>
    <xf numFmtId="0" fontId="40" fillId="27" borderId="3" xfId="0" applyFont="1" applyFill="1" applyBorder="1" applyAlignment="1" applyProtection="1">
      <alignment horizontal="left"/>
      <protection hidden="1"/>
    </xf>
    <xf numFmtId="172" fontId="40" fillId="27" borderId="3" xfId="0" applyNumberFormat="1" applyFont="1" applyFill="1" applyBorder="1" applyAlignment="1" applyProtection="1">
      <alignment horizontal="center"/>
      <protection hidden="1"/>
    </xf>
    <xf numFmtId="164" fontId="40" fillId="27" borderId="3" xfId="2" applyNumberFormat="1" applyFont="1" applyFill="1" applyBorder="1" applyAlignment="1" applyProtection="1">
      <alignment horizontal="center" vertical="center"/>
    </xf>
    <xf numFmtId="49" fontId="40" fillId="27" borderId="3" xfId="0" applyNumberFormat="1" applyFont="1" applyFill="1" applyBorder="1" applyAlignment="1" applyProtection="1">
      <alignment horizontal="left"/>
      <protection hidden="1"/>
    </xf>
    <xf numFmtId="0" fontId="46" fillId="0" borderId="45" xfId="0" applyFont="1" applyBorder="1" applyAlignment="1" applyProtection="1">
      <alignment horizontal="center"/>
      <protection hidden="1"/>
    </xf>
    <xf numFmtId="0" fontId="46" fillId="0" borderId="45" xfId="0" applyFont="1" applyBorder="1" applyAlignment="1" applyProtection="1">
      <alignment horizontal="left"/>
      <protection hidden="1"/>
    </xf>
    <xf numFmtId="0" fontId="46" fillId="0" borderId="47" xfId="0" applyFont="1" applyBorder="1" applyAlignment="1" applyProtection="1">
      <alignment horizontal="left"/>
      <protection hidden="1"/>
    </xf>
    <xf numFmtId="0" fontId="46" fillId="30" borderId="45" xfId="0" applyFont="1" applyFill="1" applyBorder="1" applyAlignment="1" applyProtection="1">
      <alignment horizontal="centerContinuous"/>
      <protection hidden="1"/>
    </xf>
    <xf numFmtId="0" fontId="46" fillId="30" borderId="45" xfId="0" applyFont="1" applyFill="1" applyBorder="1" applyAlignment="1" applyProtection="1">
      <alignment horizontal="right" vertical="center"/>
      <protection hidden="1"/>
    </xf>
    <xf numFmtId="0" fontId="10" fillId="0" borderId="0" xfId="0" applyFont="1"/>
    <xf numFmtId="1" fontId="40" fillId="31" borderId="3" xfId="0" applyNumberFormat="1" applyFont="1" applyFill="1" applyBorder="1" applyAlignment="1" applyProtection="1">
      <alignment horizontal="center"/>
      <protection hidden="1"/>
    </xf>
    <xf numFmtId="164" fontId="40" fillId="31" borderId="3" xfId="0" applyNumberFormat="1" applyFont="1" applyFill="1" applyBorder="1" applyAlignment="1" applyProtection="1">
      <alignment horizontal="center"/>
      <protection hidden="1"/>
    </xf>
    <xf numFmtId="0" fontId="0" fillId="0" borderId="3" xfId="0" applyBorder="1"/>
    <xf numFmtId="0" fontId="40" fillId="27" borderId="5" xfId="0" applyFont="1" applyFill="1" applyBorder="1" applyAlignment="1" applyProtection="1">
      <alignment horizontal="center" vertical="center"/>
      <protection locked="0" hidden="1"/>
    </xf>
    <xf numFmtId="49" fontId="42" fillId="28" borderId="5" xfId="0" applyNumberFormat="1" applyFont="1" applyFill="1" applyBorder="1" applyAlignment="1" applyProtection="1">
      <alignment horizontal="centerContinuous"/>
      <protection hidden="1"/>
    </xf>
    <xf numFmtId="0" fontId="43" fillId="28" borderId="3" xfId="0" applyFont="1" applyFill="1" applyBorder="1" applyAlignment="1" applyProtection="1">
      <alignment horizontal="centerContinuous"/>
      <protection hidden="1"/>
    </xf>
    <xf numFmtId="0" fontId="44" fillId="28" borderId="3" xfId="0" applyFont="1" applyFill="1" applyBorder="1" applyAlignment="1" applyProtection="1">
      <alignment horizontal="centerContinuous"/>
      <protection hidden="1"/>
    </xf>
    <xf numFmtId="1" fontId="44" fillId="28" borderId="3" xfId="0" applyNumberFormat="1" applyFont="1" applyFill="1" applyBorder="1" applyAlignment="1" applyProtection="1">
      <alignment horizontal="centerContinuous"/>
      <protection hidden="1"/>
    </xf>
    <xf numFmtId="49" fontId="45" fillId="27" borderId="5" xfId="0" applyNumberFormat="1" applyFont="1" applyFill="1" applyBorder="1" applyProtection="1">
      <protection hidden="1"/>
    </xf>
    <xf numFmtId="0" fontId="48" fillId="27" borderId="3" xfId="0" applyFont="1" applyFill="1" applyBorder="1" applyProtection="1">
      <protection hidden="1"/>
    </xf>
    <xf numFmtId="165" fontId="40" fillId="27" borderId="3" xfId="0" applyNumberFormat="1" applyFont="1" applyFill="1" applyBorder="1" applyAlignment="1" applyProtection="1">
      <alignment horizontal="left"/>
      <protection hidden="1"/>
    </xf>
    <xf numFmtId="0" fontId="0" fillId="0" borderId="0" xfId="0" applyAlignment="1">
      <alignment wrapText="1"/>
    </xf>
    <xf numFmtId="167" fontId="48" fillId="27" borderId="3" xfId="0" applyNumberFormat="1" applyFont="1" applyFill="1" applyBorder="1" applyProtection="1">
      <protection hidden="1"/>
    </xf>
    <xf numFmtId="0" fontId="10" fillId="0" borderId="3" xfId="0" applyFont="1" applyBorder="1"/>
    <xf numFmtId="0" fontId="38" fillId="28" borderId="3" xfId="0" applyFont="1" applyFill="1" applyBorder="1" applyAlignment="1" applyProtection="1">
      <alignment horizontal="centerContinuous"/>
      <protection hidden="1"/>
    </xf>
    <xf numFmtId="1" fontId="40" fillId="28" borderId="3" xfId="0" applyNumberFormat="1" applyFont="1" applyFill="1" applyBorder="1" applyAlignment="1" applyProtection="1">
      <alignment horizontal="centerContinuous"/>
      <protection hidden="1"/>
    </xf>
    <xf numFmtId="0" fontId="40" fillId="0" borderId="3" xfId="0" applyFont="1" applyBorder="1"/>
    <xf numFmtId="0" fontId="40" fillId="0" borderId="0" xfId="0" applyFont="1"/>
    <xf numFmtId="167" fontId="40" fillId="27" borderId="3" xfId="0" applyNumberFormat="1" applyFont="1" applyFill="1" applyBorder="1" applyAlignment="1" applyProtection="1">
      <alignment horizontal="left"/>
      <protection hidden="1"/>
    </xf>
    <xf numFmtId="0" fontId="7" fillId="32" borderId="3" xfId="0" applyFont="1" applyFill="1" applyBorder="1" applyAlignment="1">
      <alignment wrapText="1"/>
    </xf>
    <xf numFmtId="169" fontId="7" fillId="26" borderId="3" xfId="0" applyNumberFormat="1" applyFont="1" applyFill="1" applyBorder="1" applyAlignment="1">
      <alignment horizontal="right" wrapText="1"/>
    </xf>
    <xf numFmtId="166" fontId="7" fillId="32" borderId="3" xfId="0" applyNumberFormat="1" applyFont="1" applyFill="1" applyBorder="1" applyAlignment="1">
      <alignment horizontal="right" wrapText="1"/>
    </xf>
    <xf numFmtId="0" fontId="7" fillId="32" borderId="3" xfId="0" applyFont="1" applyFill="1" applyBorder="1" applyAlignment="1" applyProtection="1">
      <alignment wrapText="1"/>
      <protection locked="0"/>
    </xf>
    <xf numFmtId="3" fontId="7" fillId="32" borderId="3" xfId="0" applyNumberFormat="1" applyFont="1" applyFill="1" applyBorder="1" applyAlignment="1">
      <alignment wrapText="1"/>
    </xf>
    <xf numFmtId="167" fontId="7" fillId="26" borderId="3" xfId="0" applyNumberFormat="1" applyFont="1" applyFill="1" applyBorder="1" applyAlignment="1">
      <alignment wrapText="1"/>
    </xf>
    <xf numFmtId="0" fontId="7" fillId="4" borderId="4" xfId="0" applyFont="1" applyFill="1" applyBorder="1" applyAlignment="1" applyProtection="1">
      <alignment wrapText="1"/>
      <protection locked="0"/>
    </xf>
    <xf numFmtId="167" fontId="7" fillId="0" borderId="6" xfId="0" applyNumberFormat="1" applyFont="1" applyBorder="1" applyAlignment="1">
      <alignment wrapText="1"/>
    </xf>
    <xf numFmtId="169" fontId="7" fillId="0" borderId="5" xfId="0" applyNumberFormat="1" applyFont="1" applyBorder="1" applyAlignment="1">
      <alignment horizontal="right" wrapText="1"/>
    </xf>
    <xf numFmtId="0" fontId="49" fillId="0" borderId="3" xfId="0" applyFont="1" applyBorder="1" applyAlignment="1" applyProtection="1">
      <alignment horizontal="left" wrapText="1"/>
      <protection locked="0"/>
    </xf>
    <xf numFmtId="165" fontId="37" fillId="0" borderId="3" xfId="0" applyNumberFormat="1" applyFont="1" applyBorder="1" applyAlignment="1" applyProtection="1">
      <alignment horizontal="center"/>
      <protection hidden="1"/>
    </xf>
    <xf numFmtId="165" fontId="40" fillId="28" borderId="3" xfId="0" applyNumberFormat="1" applyFont="1" applyFill="1" applyBorder="1" applyAlignment="1" applyProtection="1">
      <alignment horizontal="centerContinuous"/>
      <protection locked="0" hidden="1"/>
    </xf>
    <xf numFmtId="0" fontId="37" fillId="27" borderId="3" xfId="0" applyFont="1" applyFill="1" applyBorder="1" applyAlignment="1" applyProtection="1">
      <alignment horizontal="center"/>
      <protection locked="0" hidden="1"/>
    </xf>
    <xf numFmtId="165" fontId="37" fillId="27" borderId="3" xfId="0" applyNumberFormat="1" applyFont="1" applyFill="1" applyBorder="1" applyAlignment="1" applyProtection="1">
      <alignment horizontal="center"/>
      <protection hidden="1"/>
    </xf>
    <xf numFmtId="164" fontId="37" fillId="27" borderId="3" xfId="2" applyNumberFormat="1" applyFont="1" applyFill="1" applyBorder="1" applyAlignment="1" applyProtection="1">
      <alignment horizontal="center" vertical="center"/>
      <protection hidden="1"/>
    </xf>
    <xf numFmtId="49" fontId="40" fillId="0" borderId="3" xfId="0" applyNumberFormat="1" applyFont="1" applyBorder="1" applyAlignment="1" applyProtection="1">
      <alignment horizontal="left" wrapText="1"/>
      <protection hidden="1"/>
    </xf>
    <xf numFmtId="0" fontId="40" fillId="0" borderId="3" xfId="0" applyFont="1" applyBorder="1" applyAlignment="1" applyProtection="1">
      <alignment horizontal="center" vertical="center"/>
      <protection locked="0" hidden="1"/>
    </xf>
    <xf numFmtId="0" fontId="40" fillId="0" borderId="3" xfId="0" applyFont="1" applyBorder="1" applyAlignment="1" applyProtection="1">
      <alignment horizontal="center" vertical="center"/>
      <protection hidden="1"/>
    </xf>
    <xf numFmtId="172" fontId="40" fillId="33" borderId="3" xfId="0" applyNumberFormat="1" applyFont="1" applyFill="1" applyBorder="1" applyAlignment="1" applyProtection="1">
      <alignment horizontal="center" vertical="center"/>
      <protection hidden="1"/>
    </xf>
    <xf numFmtId="164" fontId="40" fillId="33" borderId="3" xfId="2" applyNumberFormat="1" applyFont="1" applyFill="1" applyBorder="1" applyAlignment="1" applyProtection="1">
      <alignment horizontal="center" vertical="center"/>
    </xf>
    <xf numFmtId="1" fontId="40" fillId="33" borderId="3" xfId="0" applyNumberFormat="1" applyFont="1" applyFill="1" applyBorder="1" applyAlignment="1" applyProtection="1">
      <alignment horizontal="center" vertical="center"/>
      <protection hidden="1"/>
    </xf>
    <xf numFmtId="164" fontId="40" fillId="33" borderId="3" xfId="0" applyNumberFormat="1" applyFont="1" applyFill="1" applyBorder="1" applyAlignment="1" applyProtection="1">
      <alignment horizontal="center" vertical="center"/>
      <protection hidden="1"/>
    </xf>
    <xf numFmtId="0" fontId="1" fillId="27" borderId="3" xfId="0" applyFont="1" applyFill="1" applyBorder="1" applyAlignment="1" applyProtection="1">
      <alignment horizontal="center"/>
      <protection locked="0" hidden="1"/>
    </xf>
    <xf numFmtId="0" fontId="18" fillId="10" borderId="14" xfId="0" applyFont="1" applyFill="1" applyBorder="1" applyAlignment="1">
      <alignment wrapText="1"/>
    </xf>
    <xf numFmtId="0" fontId="10" fillId="0" borderId="2" xfId="0" applyFont="1" applyBorder="1"/>
    <xf numFmtId="0" fontId="10" fillId="0" borderId="53" xfId="0" applyFont="1" applyBorder="1"/>
    <xf numFmtId="0" fontId="46" fillId="0" borderId="11" xfId="0" applyFont="1" applyBorder="1" applyAlignment="1" applyProtection="1">
      <alignment horizontal="left"/>
      <protection hidden="1"/>
    </xf>
    <xf numFmtId="0" fontId="17" fillId="35" borderId="3" xfId="0" applyFont="1" applyFill="1" applyBorder="1" applyAlignment="1">
      <alignment horizontal="center" wrapText="1"/>
    </xf>
    <xf numFmtId="166" fontId="17" fillId="35" borderId="3" xfId="0" applyNumberFormat="1" applyFont="1" applyFill="1" applyBorder="1" applyAlignment="1">
      <alignment horizontal="center" wrapText="1"/>
    </xf>
    <xf numFmtId="0" fontId="40" fillId="36" borderId="3" xfId="0" applyFont="1" applyFill="1" applyBorder="1" applyAlignment="1" applyProtection="1">
      <alignment horizontal="center" vertical="center"/>
      <protection locked="0" hidden="1"/>
    </xf>
    <xf numFmtId="0" fontId="40" fillId="36" borderId="3" xfId="0" applyFont="1" applyFill="1" applyBorder="1" applyAlignment="1">
      <alignment horizontal="center" wrapText="1"/>
    </xf>
    <xf numFmtId="164" fontId="40" fillId="36" borderId="3" xfId="2" applyNumberFormat="1" applyFont="1" applyFill="1" applyBorder="1" applyAlignment="1">
      <alignment horizontal="center" vertical="center" wrapText="1"/>
    </xf>
    <xf numFmtId="0" fontId="40" fillId="37" borderId="3" xfId="0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38" borderId="0" xfId="0" applyFill="1"/>
    <xf numFmtId="166" fontId="7" fillId="26" borderId="3" xfId="0" applyNumberFormat="1" applyFont="1" applyFill="1" applyBorder="1" applyAlignment="1">
      <alignment horizontal="right" wrapText="1"/>
    </xf>
    <xf numFmtId="166" fontId="7" fillId="26" borderId="4" xfId="0" applyNumberFormat="1" applyFont="1" applyFill="1" applyBorder="1" applyAlignment="1">
      <alignment horizontal="right" wrapText="1"/>
    </xf>
    <xf numFmtId="0" fontId="35" fillId="26" borderId="0" xfId="0" applyFont="1" applyFill="1"/>
    <xf numFmtId="0" fontId="7" fillId="26" borderId="3" xfId="0" applyFont="1" applyFill="1" applyBorder="1" applyAlignment="1">
      <alignment wrapText="1"/>
    </xf>
    <xf numFmtId="168" fontId="7" fillId="26" borderId="3" xfId="0" applyNumberFormat="1" applyFont="1" applyFill="1" applyBorder="1" applyAlignment="1">
      <alignment horizontal="right" wrapText="1"/>
    </xf>
    <xf numFmtId="0" fontId="4" fillId="26" borderId="3" xfId="0" applyFont="1" applyFill="1" applyBorder="1"/>
    <xf numFmtId="0" fontId="4" fillId="26" borderId="0" xfId="0" applyFont="1" applyFill="1" applyProtection="1">
      <protection locked="0"/>
    </xf>
    <xf numFmtId="0" fontId="4" fillId="26" borderId="0" xfId="0" applyFont="1" applyFill="1"/>
    <xf numFmtId="0" fontId="0" fillId="26" borderId="0" xfId="0" applyFill="1"/>
    <xf numFmtId="166" fontId="7" fillId="26" borderId="3" xfId="0" applyNumberFormat="1" applyFont="1" applyFill="1" applyBorder="1" applyAlignment="1">
      <alignment wrapText="1"/>
    </xf>
    <xf numFmtId="2" fontId="9" fillId="39" borderId="4" xfId="0" applyNumberFormat="1" applyFont="1" applyFill="1" applyBorder="1" applyAlignment="1">
      <alignment wrapText="1"/>
    </xf>
    <xf numFmtId="2" fontId="30" fillId="39" borderId="4" xfId="0" applyNumberFormat="1" applyFont="1" applyFill="1" applyBorder="1" applyAlignment="1" applyProtection="1">
      <alignment wrapText="1"/>
      <protection locked="0"/>
    </xf>
    <xf numFmtId="3" fontId="9" fillId="39" borderId="4" xfId="0" applyNumberFormat="1" applyFont="1" applyFill="1" applyBorder="1" applyAlignment="1">
      <alignment wrapText="1"/>
    </xf>
    <xf numFmtId="2" fontId="9" fillId="39" borderId="6" xfId="0" applyNumberFormat="1" applyFont="1" applyFill="1" applyBorder="1" applyAlignment="1">
      <alignment wrapText="1"/>
    </xf>
    <xf numFmtId="0" fontId="12" fillId="26" borderId="3" xfId="0" applyFont="1" applyFill="1" applyBorder="1"/>
    <xf numFmtId="0" fontId="12" fillId="26" borderId="0" xfId="0" applyFont="1" applyFill="1" applyProtection="1">
      <protection locked="0"/>
    </xf>
    <xf numFmtId="0" fontId="12" fillId="26" borderId="0" xfId="0" applyFont="1" applyFill="1"/>
    <xf numFmtId="0" fontId="13" fillId="26" borderId="0" xfId="0" applyFont="1" applyFill="1"/>
    <xf numFmtId="0" fontId="11" fillId="26" borderId="0" xfId="0" applyFont="1" applyFill="1" applyAlignment="1">
      <alignment vertical="center"/>
    </xf>
    <xf numFmtId="0" fontId="18" fillId="24" borderId="3" xfId="0" applyFont="1" applyFill="1" applyBorder="1" applyAlignment="1">
      <alignment horizontal="center" wrapText="1"/>
    </xf>
    <xf numFmtId="0" fontId="9" fillId="24" borderId="3" xfId="0" applyFont="1" applyFill="1" applyBorder="1" applyAlignment="1">
      <alignment horizontal="center" wrapText="1"/>
    </xf>
    <xf numFmtId="0" fontId="18" fillId="24" borderId="5" xfId="0" applyFont="1" applyFill="1" applyBorder="1" applyAlignment="1">
      <alignment horizontal="center" wrapText="1"/>
    </xf>
    <xf numFmtId="0" fontId="18" fillId="10" borderId="14" xfId="0" applyFont="1" applyFill="1" applyBorder="1" applyAlignment="1">
      <alignment horizontal="left" wrapText="1"/>
    </xf>
    <xf numFmtId="0" fontId="18" fillId="10" borderId="15" xfId="0" applyFont="1" applyFill="1" applyBorder="1" applyAlignment="1">
      <alignment horizontal="left" wrapText="1"/>
    </xf>
    <xf numFmtId="4" fontId="18" fillId="11" borderId="16" xfId="0" applyNumberFormat="1" applyFont="1" applyFill="1" applyBorder="1" applyAlignment="1">
      <alignment horizontal="right" wrapText="1"/>
    </xf>
    <xf numFmtId="4" fontId="18" fillId="11" borderId="17" xfId="0" applyNumberFormat="1" applyFont="1" applyFill="1" applyBorder="1" applyAlignment="1">
      <alignment horizontal="right" wrapText="1"/>
    </xf>
    <xf numFmtId="0" fontId="18" fillId="25" borderId="3" xfId="0" applyFont="1" applyFill="1" applyBorder="1" applyAlignment="1">
      <alignment horizontal="center" wrapText="1"/>
    </xf>
    <xf numFmtId="0" fontId="9" fillId="25" borderId="3" xfId="0" applyFont="1" applyFill="1" applyBorder="1" applyAlignment="1">
      <alignment horizontal="center" wrapText="1"/>
    </xf>
    <xf numFmtId="0" fontId="27" fillId="12" borderId="19" xfId="0" applyFont="1" applyFill="1" applyBorder="1" applyAlignment="1">
      <alignment horizontal="center" wrapText="1"/>
    </xf>
    <xf numFmtId="0" fontId="27" fillId="12" borderId="20" xfId="0" applyFont="1" applyFill="1" applyBorder="1" applyAlignment="1">
      <alignment horizontal="center" wrapText="1"/>
    </xf>
    <xf numFmtId="0" fontId="18" fillId="0" borderId="7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4" fontId="19" fillId="0" borderId="9" xfId="0" applyNumberFormat="1" applyFont="1" applyBorder="1" applyAlignment="1">
      <alignment horizontal="right" wrapText="1"/>
    </xf>
    <xf numFmtId="4" fontId="19" fillId="0" borderId="10" xfId="0" applyNumberFormat="1" applyFont="1" applyBorder="1" applyAlignment="1">
      <alignment horizontal="right" wrapText="1"/>
    </xf>
    <xf numFmtId="0" fontId="18" fillId="0" borderId="11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4" fontId="19" fillId="0" borderId="4" xfId="0" applyNumberFormat="1" applyFont="1" applyBorder="1" applyAlignment="1">
      <alignment horizontal="right" wrapText="1"/>
    </xf>
    <xf numFmtId="4" fontId="19" fillId="0" borderId="12" xfId="0" applyNumberFormat="1" applyFont="1" applyBorder="1" applyAlignment="1">
      <alignment horizontal="right" wrapText="1"/>
    </xf>
    <xf numFmtId="0" fontId="18" fillId="0" borderId="27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4" fontId="19" fillId="0" borderId="5" xfId="0" applyNumberFormat="1" applyFont="1" applyBorder="1" applyAlignment="1">
      <alignment horizontal="right" wrapText="1"/>
    </xf>
    <xf numFmtId="4" fontId="19" fillId="0" borderId="6" xfId="0" applyNumberFormat="1" applyFont="1" applyBorder="1" applyAlignment="1">
      <alignment horizontal="right" wrapText="1"/>
    </xf>
    <xf numFmtId="0" fontId="24" fillId="17" borderId="3" xfId="0" applyFont="1" applyFill="1" applyBorder="1" applyAlignment="1">
      <alignment horizontal="center" wrapText="1"/>
    </xf>
    <xf numFmtId="0" fontId="22" fillId="17" borderId="3" xfId="0" applyFont="1" applyFill="1" applyBorder="1" applyAlignment="1">
      <alignment horizontal="center" wrapText="1"/>
    </xf>
    <xf numFmtId="0" fontId="24" fillId="17" borderId="5" xfId="0" applyFont="1" applyFill="1" applyBorder="1" applyAlignment="1">
      <alignment horizontal="center" wrapText="1"/>
    </xf>
    <xf numFmtId="0" fontId="24" fillId="18" borderId="3" xfId="0" applyFont="1" applyFill="1" applyBorder="1" applyAlignment="1">
      <alignment horizontal="center" wrapText="1"/>
    </xf>
    <xf numFmtId="0" fontId="22" fillId="18" borderId="3" xfId="0" applyFont="1" applyFill="1" applyBorder="1" applyAlignment="1">
      <alignment horizontal="center" wrapText="1"/>
    </xf>
    <xf numFmtId="0" fontId="24" fillId="18" borderId="5" xfId="0" applyFont="1" applyFill="1" applyBorder="1" applyAlignment="1">
      <alignment horizontal="center" wrapText="1"/>
    </xf>
    <xf numFmtId="0" fontId="24" fillId="19" borderId="3" xfId="0" applyFont="1" applyFill="1" applyBorder="1" applyAlignment="1">
      <alignment horizontal="center" wrapText="1"/>
    </xf>
    <xf numFmtId="0" fontId="22" fillId="19" borderId="3" xfId="0" applyFont="1" applyFill="1" applyBorder="1" applyAlignment="1">
      <alignment horizontal="center" wrapText="1"/>
    </xf>
    <xf numFmtId="0" fontId="24" fillId="19" borderId="5" xfId="0" applyFont="1" applyFill="1" applyBorder="1" applyAlignment="1">
      <alignment horizontal="center" wrapText="1"/>
    </xf>
    <xf numFmtId="0" fontId="18" fillId="20" borderId="3" xfId="0" applyFont="1" applyFill="1" applyBorder="1" applyAlignment="1">
      <alignment horizontal="center" wrapText="1"/>
    </xf>
    <xf numFmtId="0" fontId="9" fillId="20" borderId="3" xfId="0" applyFont="1" applyFill="1" applyBorder="1" applyAlignment="1">
      <alignment horizontal="center" wrapText="1"/>
    </xf>
    <xf numFmtId="0" fontId="18" fillId="20" borderId="5" xfId="0" applyFont="1" applyFill="1" applyBorder="1" applyAlignment="1">
      <alignment horizontal="center" wrapText="1"/>
    </xf>
    <xf numFmtId="0" fontId="18" fillId="10" borderId="3" xfId="0" applyFont="1" applyFill="1" applyBorder="1" applyAlignment="1">
      <alignment horizontal="center" wrapText="1"/>
    </xf>
    <xf numFmtId="0" fontId="9" fillId="10" borderId="3" xfId="0" applyFont="1" applyFill="1" applyBorder="1" applyAlignment="1">
      <alignment horizontal="center" wrapText="1"/>
    </xf>
    <xf numFmtId="0" fontId="18" fillId="10" borderId="5" xfId="0" applyFont="1" applyFill="1" applyBorder="1" applyAlignment="1">
      <alignment horizontal="center" wrapText="1"/>
    </xf>
    <xf numFmtId="0" fontId="25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center" wrapText="1"/>
    </xf>
    <xf numFmtId="0" fontId="25" fillId="0" borderId="5" xfId="0" applyFont="1" applyBorder="1" applyAlignment="1">
      <alignment horizontal="left" wrapText="1"/>
    </xf>
    <xf numFmtId="0" fontId="18" fillId="23" borderId="3" xfId="0" applyFont="1" applyFill="1" applyBorder="1" applyAlignment="1">
      <alignment horizontal="center" wrapText="1"/>
    </xf>
    <xf numFmtId="0" fontId="9" fillId="23" borderId="3" xfId="0" applyFont="1" applyFill="1" applyBorder="1" applyAlignment="1">
      <alignment horizontal="center" wrapText="1"/>
    </xf>
    <xf numFmtId="0" fontId="18" fillId="23" borderId="5" xfId="0" applyFont="1" applyFill="1" applyBorder="1" applyAlignment="1">
      <alignment horizontal="center" wrapText="1"/>
    </xf>
    <xf numFmtId="0" fontId="18" fillId="22" borderId="3" xfId="0" applyFont="1" applyFill="1" applyBorder="1" applyAlignment="1">
      <alignment horizontal="center" wrapText="1"/>
    </xf>
    <xf numFmtId="0" fontId="9" fillId="22" borderId="3" xfId="0" applyFont="1" applyFill="1" applyBorder="1" applyAlignment="1">
      <alignment horizontal="center" wrapText="1"/>
    </xf>
    <xf numFmtId="0" fontId="18" fillId="22" borderId="5" xfId="0" applyFont="1" applyFill="1" applyBorder="1" applyAlignment="1">
      <alignment horizontal="center" wrapText="1"/>
    </xf>
    <xf numFmtId="0" fontId="18" fillId="21" borderId="3" xfId="0" applyFont="1" applyFill="1" applyBorder="1" applyAlignment="1">
      <alignment horizontal="center" wrapText="1"/>
    </xf>
    <xf numFmtId="0" fontId="9" fillId="21" borderId="3" xfId="0" applyFont="1" applyFill="1" applyBorder="1" applyAlignment="1">
      <alignment horizontal="center" wrapText="1"/>
    </xf>
    <xf numFmtId="0" fontId="18" fillId="21" borderId="5" xfId="0" applyFont="1" applyFill="1" applyBorder="1" applyAlignment="1">
      <alignment horizontal="center" wrapText="1"/>
    </xf>
    <xf numFmtId="0" fontId="24" fillId="15" borderId="3" xfId="0" applyFont="1" applyFill="1" applyBorder="1" applyAlignment="1">
      <alignment horizontal="center" wrapText="1"/>
    </xf>
    <xf numFmtId="0" fontId="22" fillId="15" borderId="3" xfId="0" applyFont="1" applyFill="1" applyBorder="1" applyAlignment="1">
      <alignment horizontal="center" wrapText="1"/>
    </xf>
    <xf numFmtId="0" fontId="24" fillId="15" borderId="5" xfId="0" applyFont="1" applyFill="1" applyBorder="1" applyAlignment="1">
      <alignment horizontal="center" wrapText="1"/>
    </xf>
    <xf numFmtId="0" fontId="24" fillId="16" borderId="3" xfId="0" applyFont="1" applyFill="1" applyBorder="1" applyAlignment="1">
      <alignment horizontal="center" wrapText="1"/>
    </xf>
    <xf numFmtId="0" fontId="22" fillId="16" borderId="3" xfId="0" applyFont="1" applyFill="1" applyBorder="1" applyAlignment="1">
      <alignment horizontal="center" wrapText="1"/>
    </xf>
    <xf numFmtId="0" fontId="24" fillId="16" borderId="5" xfId="0" applyFont="1" applyFill="1" applyBorder="1" applyAlignment="1">
      <alignment horizontal="center" wrapText="1"/>
    </xf>
    <xf numFmtId="3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protection locked="0"/>
    </xf>
    <xf numFmtId="0" fontId="3" fillId="0" borderId="13" xfId="0" applyFont="1" applyBorder="1" applyAlignment="1" applyProtection="1">
      <protection locked="0"/>
    </xf>
    <xf numFmtId="0" fontId="6" fillId="10" borderId="3" xfId="0" applyFont="1" applyFill="1" applyBorder="1" applyAlignment="1" applyProtection="1">
      <alignment horizontal="center"/>
      <protection locked="0"/>
    </xf>
    <xf numFmtId="0" fontId="3" fillId="10" borderId="3" xfId="0" applyFont="1" applyFill="1" applyBorder="1" applyAlignment="1" applyProtection="1">
      <protection locked="0"/>
    </xf>
    <xf numFmtId="0" fontId="3" fillId="10" borderId="13" xfId="0" applyFont="1" applyFill="1" applyBorder="1" applyAlignment="1" applyProtection="1">
      <protection locked="0"/>
    </xf>
    <xf numFmtId="3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protection locked="0"/>
    </xf>
    <xf numFmtId="0" fontId="3" fillId="0" borderId="18" xfId="0" applyFont="1" applyBorder="1" applyAlignment="1" applyProtection="1">
      <protection locked="0"/>
    </xf>
    <xf numFmtId="0" fontId="5" fillId="10" borderId="3" xfId="0" applyFont="1" applyFill="1" applyBorder="1" applyAlignment="1" applyProtection="1">
      <alignment horizontal="center"/>
      <protection locked="0"/>
    </xf>
    <xf numFmtId="3" fontId="2" fillId="0" borderId="24" xfId="0" applyNumberFormat="1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protection locked="0"/>
    </xf>
    <xf numFmtId="0" fontId="3" fillId="0" borderId="25" xfId="0" applyFont="1" applyBorder="1" applyAlignment="1" applyProtection="1"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protection locked="0"/>
    </xf>
    <xf numFmtId="0" fontId="3" fillId="0" borderId="26" xfId="0" applyFont="1" applyBorder="1" applyAlignment="1" applyProtection="1">
      <protection locked="0"/>
    </xf>
    <xf numFmtId="164" fontId="2" fillId="0" borderId="3" xfId="0" applyNumberFormat="1" applyFont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/>
    <xf numFmtId="0" fontId="3" fillId="0" borderId="13" xfId="0" applyFont="1" applyBorder="1" applyAlignment="1"/>
    <xf numFmtId="165" fontId="2" fillId="0" borderId="3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left" wrapText="1"/>
    </xf>
    <xf numFmtId="0" fontId="12" fillId="0" borderId="51" xfId="0" applyFont="1" applyBorder="1" applyAlignment="1">
      <alignment horizontal="center"/>
    </xf>
    <xf numFmtId="0" fontId="0" fillId="0" borderId="5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7" fontId="2" fillId="35" borderId="3" xfId="0" applyNumberFormat="1" applyFont="1" applyFill="1" applyBorder="1" applyAlignment="1">
      <alignment horizontal="center" wrapText="1"/>
    </xf>
    <xf numFmtId="0" fontId="2" fillId="35" borderId="3" xfId="0" applyFont="1" applyFill="1" applyBorder="1" applyAlignment="1"/>
    <xf numFmtId="0" fontId="24" fillId="12" borderId="5" xfId="0" applyFont="1" applyFill="1" applyBorder="1" applyAlignment="1">
      <alignment horizontal="center" wrapText="1"/>
    </xf>
    <xf numFmtId="0" fontId="24" fillId="12" borderId="4" xfId="0" applyFont="1" applyFill="1" applyBorder="1" applyAlignment="1">
      <alignment horizontal="center" wrapText="1"/>
    </xf>
    <xf numFmtId="0" fontId="24" fillId="12" borderId="6" xfId="0" applyFont="1" applyFill="1" applyBorder="1" applyAlignment="1">
      <alignment horizontal="center" wrapText="1"/>
    </xf>
    <xf numFmtId="4" fontId="2" fillId="35" borderId="3" xfId="0" applyNumberFormat="1" applyFont="1" applyFill="1" applyBorder="1" applyAlignment="1">
      <alignment horizontal="center" wrapText="1"/>
    </xf>
    <xf numFmtId="4" fontId="2" fillId="35" borderId="3" xfId="0" applyNumberFormat="1" applyFont="1" applyFill="1" applyBorder="1" applyAlignment="1"/>
    <xf numFmtId="0" fontId="17" fillId="35" borderId="3" xfId="0" applyFont="1" applyFill="1" applyBorder="1" applyAlignment="1">
      <alignment horizontal="center" vertical="center" wrapText="1"/>
    </xf>
    <xf numFmtId="0" fontId="2" fillId="35" borderId="3" xfId="0" applyFont="1" applyFill="1" applyBorder="1" applyAlignment="1">
      <alignment horizontal="center" wrapText="1"/>
    </xf>
    <xf numFmtId="0" fontId="24" fillId="14" borderId="3" xfId="0" applyFont="1" applyFill="1" applyBorder="1" applyAlignment="1">
      <alignment horizontal="center" wrapText="1"/>
    </xf>
    <xf numFmtId="0" fontId="22" fillId="14" borderId="3" xfId="0" applyFont="1" applyFill="1" applyBorder="1" applyAlignment="1">
      <alignment horizontal="center" wrapText="1"/>
    </xf>
    <xf numFmtId="0" fontId="24" fillId="14" borderId="5" xfId="0" applyFont="1" applyFill="1" applyBorder="1" applyAlignment="1">
      <alignment horizontal="center" wrapText="1"/>
    </xf>
    <xf numFmtId="0" fontId="18" fillId="39" borderId="3" xfId="0" applyFont="1" applyFill="1" applyBorder="1" applyAlignment="1">
      <alignment horizontal="center" wrapText="1"/>
    </xf>
    <xf numFmtId="0" fontId="9" fillId="39" borderId="3" xfId="0" applyFont="1" applyFill="1" applyBorder="1" applyAlignment="1">
      <alignment horizontal="center" wrapText="1"/>
    </xf>
    <xf numFmtId="0" fontId="18" fillId="39" borderId="5" xfId="0" applyFont="1" applyFill="1" applyBorder="1" applyAlignment="1">
      <alignment horizontal="center" wrapText="1"/>
    </xf>
    <xf numFmtId="0" fontId="24" fillId="13" borderId="3" xfId="0" applyFont="1" applyFill="1" applyBorder="1" applyAlignment="1">
      <alignment horizontal="center" wrapText="1"/>
    </xf>
    <xf numFmtId="0" fontId="22" fillId="13" borderId="3" xfId="0" applyFont="1" applyFill="1" applyBorder="1" applyAlignment="1">
      <alignment horizontal="center" wrapText="1"/>
    </xf>
    <xf numFmtId="0" fontId="24" fillId="13" borderId="5" xfId="0" applyFont="1" applyFill="1" applyBorder="1" applyAlignment="1">
      <alignment horizontal="center" wrapText="1"/>
    </xf>
    <xf numFmtId="0" fontId="42" fillId="28" borderId="7" xfId="0" applyFont="1" applyFill="1" applyBorder="1" applyAlignment="1" applyProtection="1">
      <alignment horizontal="center"/>
      <protection hidden="1"/>
    </xf>
    <xf numFmtId="0" fontId="42" fillId="28" borderId="8" xfId="0" applyFont="1" applyFill="1" applyBorder="1" applyAlignment="1" applyProtection="1">
      <alignment horizontal="center"/>
      <protection hidden="1"/>
    </xf>
    <xf numFmtId="0" fontId="42" fillId="28" borderId="26" xfId="0" applyFont="1" applyFill="1" applyBorder="1" applyAlignment="1" applyProtection="1">
      <alignment horizontal="center"/>
      <protection hidden="1"/>
    </xf>
    <xf numFmtId="0" fontId="42" fillId="28" borderId="44" xfId="0" applyFont="1" applyFill="1" applyBorder="1" applyAlignment="1" applyProtection="1">
      <alignment horizontal="center"/>
      <protection hidden="1"/>
    </xf>
    <xf numFmtId="3" fontId="38" fillId="27" borderId="29" xfId="0" applyNumberFormat="1" applyFont="1" applyFill="1" applyBorder="1" applyAlignment="1" applyProtection="1">
      <alignment horizontal="center" vertical="center" wrapText="1"/>
      <protection locked="0" hidden="1"/>
    </xf>
    <xf numFmtId="3" fontId="38" fillId="27" borderId="30" xfId="0" applyNumberFormat="1" applyFont="1" applyFill="1" applyBorder="1" applyAlignment="1" applyProtection="1">
      <alignment horizontal="center" vertical="center" wrapText="1"/>
      <protection locked="0" hidden="1"/>
    </xf>
    <xf numFmtId="0" fontId="38" fillId="27" borderId="3" xfId="0" applyFont="1" applyFill="1" applyBorder="1" applyAlignment="1" applyProtection="1">
      <alignment horizontal="center" vertical="center" wrapText="1"/>
      <protection locked="0" hidden="1"/>
    </xf>
    <xf numFmtId="0" fontId="38" fillId="27" borderId="32" xfId="0" applyFont="1" applyFill="1" applyBorder="1" applyAlignment="1" applyProtection="1">
      <alignment horizontal="center" vertical="center" wrapText="1"/>
      <protection locked="0" hidden="1"/>
    </xf>
    <xf numFmtId="164" fontId="38" fillId="27" borderId="3" xfId="0" applyNumberFormat="1" applyFont="1" applyFill="1" applyBorder="1" applyAlignment="1" applyProtection="1">
      <alignment horizontal="center" vertical="center" wrapText="1"/>
      <protection locked="0" hidden="1"/>
    </xf>
    <xf numFmtId="164" fontId="38" fillId="27" borderId="32" xfId="0" applyNumberFormat="1" applyFont="1" applyFill="1" applyBorder="1" applyAlignment="1" applyProtection="1">
      <alignment horizontal="center" vertical="center" wrapText="1"/>
      <protection locked="0" hidden="1"/>
    </xf>
    <xf numFmtId="165" fontId="38" fillId="27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38" fillId="27" borderId="32" xfId="0" applyNumberFormat="1" applyFont="1" applyFill="1" applyBorder="1" applyAlignment="1" applyProtection="1">
      <alignment horizontal="center" vertical="center" wrapText="1"/>
      <protection locked="0" hidden="1"/>
    </xf>
    <xf numFmtId="0" fontId="39" fillId="28" borderId="3" xfId="0" applyFont="1" applyFill="1" applyBorder="1" applyAlignment="1" applyProtection="1">
      <alignment horizontal="center"/>
      <protection locked="0" hidden="1"/>
    </xf>
    <xf numFmtId="0" fontId="39" fillId="28" borderId="32" xfId="0" applyFont="1" applyFill="1" applyBorder="1" applyAlignment="1" applyProtection="1">
      <alignment horizontal="center"/>
      <protection locked="0" hidden="1"/>
    </xf>
    <xf numFmtId="3" fontId="40" fillId="27" borderId="3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27" borderId="32" xfId="0" applyNumberFormat="1" applyFont="1" applyFill="1" applyBorder="1" applyAlignment="1" applyProtection="1">
      <alignment horizontal="center" vertical="center" wrapText="1"/>
      <protection locked="0" hidden="1"/>
    </xf>
    <xf numFmtId="0" fontId="41" fillId="28" borderId="35" xfId="0" applyFont="1" applyFill="1" applyBorder="1" applyAlignment="1" applyProtection="1">
      <alignment horizontal="center"/>
      <protection locked="0" hidden="1"/>
    </xf>
    <xf numFmtId="0" fontId="41" fillId="28" borderId="36" xfId="0" applyFont="1" applyFill="1" applyBorder="1" applyAlignment="1" applyProtection="1">
      <alignment horizontal="center"/>
      <protection locked="0" hidden="1"/>
    </xf>
    <xf numFmtId="3" fontId="40" fillId="27" borderId="38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27" borderId="29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27" borderId="30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27" borderId="40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27" borderId="41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27" borderId="42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2" xfId="0" applyBorder="1" applyAlignment="1">
      <alignment horizontal="left" vertical="center" wrapText="1"/>
    </xf>
    <xf numFmtId="165" fontId="47" fillId="0" borderId="3" xfId="0" applyNumberFormat="1" applyFont="1" applyBorder="1" applyAlignment="1">
      <alignment horizontal="right"/>
    </xf>
    <xf numFmtId="165" fontId="47" fillId="0" borderId="13" xfId="0" applyNumberFormat="1" applyFont="1" applyBorder="1" applyAlignment="1">
      <alignment horizontal="right"/>
    </xf>
    <xf numFmtId="165" fontId="47" fillId="0" borderId="2" xfId="0" applyNumberFormat="1" applyFont="1" applyBorder="1" applyAlignment="1">
      <alignment horizontal="center"/>
    </xf>
    <xf numFmtId="165" fontId="47" fillId="0" borderId="11" xfId="0" applyNumberFormat="1" applyFont="1" applyBorder="1" applyAlignment="1">
      <alignment horizontal="right"/>
    </xf>
    <xf numFmtId="172" fontId="47" fillId="0" borderId="3" xfId="0" applyNumberFormat="1" applyFont="1" applyBorder="1" applyAlignment="1">
      <alignment horizontal="right"/>
    </xf>
    <xf numFmtId="172" fontId="47" fillId="0" borderId="13" xfId="0" applyNumberFormat="1" applyFont="1" applyBorder="1" applyAlignment="1">
      <alignment horizontal="right"/>
    </xf>
    <xf numFmtId="172" fontId="47" fillId="0" borderId="2" xfId="0" applyNumberFormat="1" applyFont="1" applyBorder="1" applyAlignment="1">
      <alignment horizontal="center"/>
    </xf>
    <xf numFmtId="172" fontId="47" fillId="0" borderId="11" xfId="0" applyNumberFormat="1" applyFont="1" applyBorder="1" applyAlignment="1">
      <alignment horizontal="right"/>
    </xf>
    <xf numFmtId="173" fontId="47" fillId="0" borderId="3" xfId="0" applyNumberFormat="1" applyFont="1" applyBorder="1" applyAlignment="1">
      <alignment horizontal="right"/>
    </xf>
    <xf numFmtId="173" fontId="47" fillId="0" borderId="13" xfId="0" applyNumberFormat="1" applyFont="1" applyBorder="1" applyAlignment="1">
      <alignment horizontal="right"/>
    </xf>
    <xf numFmtId="173" fontId="47" fillId="0" borderId="2" xfId="0" applyNumberFormat="1" applyFont="1" applyBorder="1" applyAlignment="1">
      <alignment horizontal="center"/>
    </xf>
    <xf numFmtId="173" fontId="47" fillId="0" borderId="11" xfId="0" applyNumberFormat="1" applyFont="1" applyBorder="1" applyAlignment="1">
      <alignment horizontal="right"/>
    </xf>
    <xf numFmtId="173" fontId="46" fillId="34" borderId="54" xfId="0" applyNumberFormat="1" applyFont="1" applyFill="1" applyBorder="1" applyAlignment="1">
      <alignment horizontal="right"/>
    </xf>
    <xf numFmtId="173" fontId="46" fillId="34" borderId="55" xfId="0" applyNumberFormat="1" applyFont="1" applyFill="1" applyBorder="1" applyAlignment="1">
      <alignment horizontal="right"/>
    </xf>
    <xf numFmtId="173" fontId="46" fillId="34" borderId="56" xfId="0" applyNumberFormat="1" applyFont="1" applyFill="1" applyBorder="1" applyAlignment="1">
      <alignment horizontal="right"/>
    </xf>
    <xf numFmtId="173" fontId="46" fillId="34" borderId="2" xfId="0" applyNumberFormat="1" applyFont="1" applyFill="1" applyBorder="1" applyAlignment="1">
      <alignment horizontal="center"/>
    </xf>
    <xf numFmtId="173" fontId="46" fillId="34" borderId="57" xfId="0" applyNumberFormat="1" applyFont="1" applyFill="1" applyBorder="1" applyAlignment="1">
      <alignment horizontal="right"/>
    </xf>
    <xf numFmtId="165" fontId="47" fillId="0" borderId="45" xfId="0" applyNumberFormat="1" applyFont="1" applyBorder="1" applyAlignment="1">
      <alignment horizontal="right"/>
    </xf>
    <xf numFmtId="165" fontId="47" fillId="0" borderId="46" xfId="0" applyNumberFormat="1" applyFont="1" applyBorder="1" applyAlignment="1">
      <alignment horizontal="right"/>
    </xf>
    <xf numFmtId="174" fontId="47" fillId="0" borderId="47" xfId="0" applyNumberFormat="1" applyFont="1" applyBorder="1" applyAlignment="1">
      <alignment horizontal="right"/>
    </xf>
    <xf numFmtId="174" fontId="47" fillId="0" borderId="48" xfId="0" applyNumberFormat="1" applyFont="1" applyBorder="1" applyAlignment="1">
      <alignment horizontal="right"/>
    </xf>
    <xf numFmtId="174" fontId="46" fillId="30" borderId="47" xfId="0" applyNumberFormat="1" applyFont="1" applyFill="1" applyBorder="1" applyAlignment="1">
      <alignment horizontal="right"/>
    </xf>
    <xf numFmtId="174" fontId="46" fillId="30" borderId="48" xfId="0" applyNumberFormat="1" applyFont="1" applyFill="1" applyBorder="1" applyAlignment="1">
      <alignment horizontal="right"/>
    </xf>
    <xf numFmtId="0" fontId="42" fillId="28" borderId="43" xfId="0" applyFont="1" applyFill="1" applyBorder="1" applyAlignment="1" applyProtection="1">
      <alignment horizontal="center"/>
      <protection hidden="1"/>
    </xf>
    <xf numFmtId="3" fontId="38" fillId="27" borderId="49" xfId="0" applyNumberFormat="1" applyFont="1" applyFill="1" applyBorder="1" applyAlignment="1" applyProtection="1">
      <alignment horizontal="center" vertical="center" wrapText="1"/>
      <protection locked="0" hidden="1"/>
    </xf>
    <xf numFmtId="0" fontId="38" fillId="27" borderId="5" xfId="0" applyFont="1" applyFill="1" applyBorder="1" applyAlignment="1" applyProtection="1">
      <alignment horizontal="center" vertical="center" wrapText="1"/>
      <protection locked="0" hidden="1"/>
    </xf>
    <xf numFmtId="164" fontId="38" fillId="27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38" fillId="27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39" fillId="28" borderId="5" xfId="0" applyFont="1" applyFill="1" applyBorder="1" applyAlignment="1" applyProtection="1">
      <alignment horizontal="center"/>
      <protection locked="0" hidden="1"/>
    </xf>
    <xf numFmtId="3" fontId="40" fillId="27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41" fillId="28" borderId="43" xfId="0" applyFont="1" applyFill="1" applyBorder="1" applyAlignment="1" applyProtection="1">
      <alignment horizontal="center"/>
      <protection locked="0" hidden="1"/>
    </xf>
    <xf numFmtId="3" fontId="40" fillId="27" borderId="49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27" borderId="40" xfId="0" applyNumberFormat="1" applyFont="1" applyFill="1" applyBorder="1" applyAlignment="1" applyProtection="1">
      <alignment horizontal="center" vertical="center" wrapText="1"/>
      <protection hidden="1"/>
    </xf>
    <xf numFmtId="3" fontId="40" fillId="27" borderId="41" xfId="0" applyNumberFormat="1" applyFont="1" applyFill="1" applyBorder="1" applyAlignment="1" applyProtection="1">
      <alignment horizontal="center" vertical="center" wrapText="1"/>
      <protection hidden="1"/>
    </xf>
    <xf numFmtId="3" fontId="40" fillId="27" borderId="50" xfId="0" applyNumberFormat="1" applyFont="1" applyFill="1" applyBorder="1" applyAlignment="1" applyProtection="1">
      <alignment horizontal="center" vertical="center" wrapText="1"/>
      <protection hidden="1"/>
    </xf>
    <xf numFmtId="3" fontId="40" fillId="27" borderId="42" xfId="0" applyNumberFormat="1" applyFont="1" applyFill="1" applyBorder="1" applyAlignment="1" applyProtection="1">
      <alignment horizontal="center" vertical="center" wrapText="1"/>
      <protection hidden="1"/>
    </xf>
  </cellXfs>
  <cellStyles count="3">
    <cellStyle name="Денежный" xfId="1" builtinId="4"/>
    <cellStyle name="Обычный" xfId="0" builtinId="0"/>
    <cellStyle name="Финансовый" xfId="2" builtinId="3"/>
  </cellStyles>
  <dxfs count="24">
    <dxf>
      <font>
        <u/>
        <color indexed="2"/>
      </font>
    </dxf>
    <dxf>
      <fill>
        <patternFill patternType="solid">
          <fgColor rgb="FFCADFF2"/>
          <bgColor rgb="FFCADFF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rgb="FFCADFF2"/>
          <bgColor rgb="FFCADFF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rgb="FFCADFF2"/>
          <bgColor rgb="FFCADFF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26670</xdr:colOff>
      <xdr:row>0</xdr:row>
      <xdr:rowOff>0</xdr:rowOff>
    </xdr:from>
    <xdr:ext cx="746760" cy="566057"/>
    <xdr:pic>
      <xdr:nvPicPr>
        <xdr:cNvPr id="2" name="image1.png">
          <a:extLst>
            <a:ext uri="{FF2B5EF4-FFF2-40B4-BE49-F238E27FC236}">
              <a16:creationId xmlns:a16="http://schemas.microsoft.com/office/drawing/2014/main" id="{DADB8DAA-9370-4D04-9653-46078230A33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71156" y="0"/>
          <a:ext cx="746760" cy="566057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44606</xdr:colOff>
      <xdr:row>0</xdr:row>
      <xdr:rowOff>47625</xdr:rowOff>
    </xdr:from>
    <xdr:to>
      <xdr:col>0</xdr:col>
      <xdr:colOff>1261868</xdr:colOff>
      <xdr:row>2</xdr:row>
      <xdr:rowOff>149542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20C82E6-608F-4EB5-A2BB-56A90FAA9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44606" y="47625"/>
          <a:ext cx="1219167" cy="5810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33445</xdr:rowOff>
    </xdr:from>
    <xdr:to>
      <xdr:col>0</xdr:col>
      <xdr:colOff>1066800</xdr:colOff>
      <xdr:row>3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35C4585-244D-4409-A295-3C5B32FF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33445"/>
          <a:ext cx="1066800" cy="55075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A502"/>
  <sheetViews>
    <sheetView tabSelected="1" zoomScale="110" zoomScaleNormal="110" workbookViewId="0">
      <pane ySplit="14" topLeftCell="A15" activePane="bottomLeft" state="frozen"/>
      <selection pane="bottomLeft" activeCell="G48" sqref="G48"/>
    </sheetView>
  </sheetViews>
  <sheetFormatPr defaultColWidth="14.42578125" defaultRowHeight="15" customHeight="1" outlineLevelRow="2" outlineLevelCol="1" x14ac:dyDescent="0.25"/>
  <cols>
    <col min="1" max="1" width="17.28515625" style="172" customWidth="1"/>
    <col min="2" max="2" width="14.85546875" style="172" customWidth="1"/>
    <col min="3" max="3" width="47.28515625" customWidth="1"/>
    <col min="4" max="4" width="9.28515625" hidden="1" customWidth="1"/>
    <col min="5" max="5" width="12.42578125" customWidth="1" outlineLevel="1"/>
    <col min="6" max="6" width="17" customWidth="1" outlineLevel="1"/>
    <col min="7" max="7" width="10.7109375" customWidth="1" outlineLevel="1"/>
    <col min="8" max="8" width="13.42578125" style="24" customWidth="1" outlineLevel="1"/>
    <col min="9" max="9" width="14.85546875" customWidth="1"/>
    <col min="10" max="10" width="0.140625" customWidth="1"/>
    <col min="11" max="11" width="33.42578125" customWidth="1"/>
    <col min="12" max="13" width="8.85546875" customWidth="1"/>
  </cols>
  <sheetData>
    <row r="1" spans="1:13" ht="15" customHeight="1" thickBot="1" x14ac:dyDescent="0.3">
      <c r="C1" s="110" t="s">
        <v>0</v>
      </c>
      <c r="D1" s="111"/>
      <c r="E1" s="361"/>
      <c r="F1" s="362"/>
      <c r="G1" s="362"/>
      <c r="H1" s="362"/>
      <c r="I1" s="362"/>
      <c r="J1" s="363"/>
      <c r="K1" s="1"/>
      <c r="L1" s="2"/>
      <c r="M1" s="2"/>
    </row>
    <row r="2" spans="1:13" ht="15" customHeight="1" thickTop="1" x14ac:dyDescent="0.25">
      <c r="C2" s="116" t="s">
        <v>1</v>
      </c>
      <c r="D2" s="117"/>
      <c r="E2" s="364">
        <v>10</v>
      </c>
      <c r="F2" s="365"/>
      <c r="G2" s="365"/>
      <c r="H2" s="365"/>
      <c r="I2" s="365"/>
      <c r="J2" s="366"/>
      <c r="K2" s="25"/>
      <c r="L2" s="2"/>
      <c r="M2" s="2"/>
    </row>
    <row r="3" spans="1:13" ht="15" customHeight="1" x14ac:dyDescent="0.25">
      <c r="C3" s="118" t="s">
        <v>2</v>
      </c>
      <c r="D3" s="112"/>
      <c r="E3" s="367" t="s">
        <v>3</v>
      </c>
      <c r="F3" s="352"/>
      <c r="G3" s="352"/>
      <c r="H3" s="352"/>
      <c r="I3" s="352"/>
      <c r="J3" s="353"/>
      <c r="K3" s="25"/>
      <c r="L3" s="2"/>
      <c r="M3" s="2"/>
    </row>
    <row r="4" spans="1:13" ht="15" customHeight="1" x14ac:dyDescent="0.25">
      <c r="C4" s="118" t="s">
        <v>4</v>
      </c>
      <c r="D4" s="112"/>
      <c r="E4" s="368">
        <f>H496</f>
        <v>2020</v>
      </c>
      <c r="F4" s="369"/>
      <c r="G4" s="369"/>
      <c r="H4" s="369"/>
      <c r="I4" s="369"/>
      <c r="J4" s="370"/>
      <c r="K4" s="25"/>
      <c r="L4" s="2"/>
      <c r="M4" s="2"/>
    </row>
    <row r="5" spans="1:13" ht="15" customHeight="1" x14ac:dyDescent="0.25">
      <c r="C5" s="118" t="s">
        <v>5</v>
      </c>
      <c r="D5" s="112"/>
      <c r="E5" s="371">
        <f>H490</f>
        <v>200</v>
      </c>
      <c r="F5" s="369"/>
      <c r="G5" s="369"/>
      <c r="H5" s="369"/>
      <c r="I5" s="369"/>
      <c r="J5" s="370"/>
      <c r="K5" s="25"/>
      <c r="L5" s="2"/>
      <c r="M5" s="2"/>
    </row>
    <row r="6" spans="1:13" ht="15" customHeight="1" x14ac:dyDescent="0.25">
      <c r="C6" s="119"/>
      <c r="D6" s="113"/>
      <c r="E6" s="360"/>
      <c r="F6" s="355"/>
      <c r="G6" s="355"/>
      <c r="H6" s="355"/>
      <c r="I6" s="355"/>
      <c r="J6" s="356"/>
      <c r="K6" s="25"/>
      <c r="L6" s="2"/>
      <c r="M6" s="2"/>
    </row>
    <row r="7" spans="1:13" ht="15" customHeight="1" x14ac:dyDescent="0.25">
      <c r="C7" s="120" t="s">
        <v>6</v>
      </c>
      <c r="D7" s="114"/>
      <c r="E7" s="351"/>
      <c r="F7" s="352"/>
      <c r="G7" s="352"/>
      <c r="H7" s="352"/>
      <c r="I7" s="352"/>
      <c r="J7" s="353"/>
      <c r="K7" s="25"/>
      <c r="L7" s="2"/>
      <c r="M7" s="2"/>
    </row>
    <row r="8" spans="1:13" ht="15" customHeight="1" x14ac:dyDescent="0.25">
      <c r="C8" s="120" t="s">
        <v>7</v>
      </c>
      <c r="D8" s="114"/>
      <c r="E8" s="351"/>
      <c r="F8" s="352"/>
      <c r="G8" s="352"/>
      <c r="H8" s="352"/>
      <c r="I8" s="352"/>
      <c r="J8" s="353"/>
      <c r="K8" s="25"/>
      <c r="L8" s="2"/>
      <c r="M8" s="2"/>
    </row>
    <row r="9" spans="1:13" ht="15" customHeight="1" x14ac:dyDescent="0.25">
      <c r="C9" s="121"/>
      <c r="D9" s="115"/>
      <c r="E9" s="354"/>
      <c r="F9" s="355"/>
      <c r="G9" s="355"/>
      <c r="H9" s="355"/>
      <c r="I9" s="355"/>
      <c r="J9" s="356"/>
      <c r="K9" s="25"/>
      <c r="L9" s="2"/>
      <c r="M9" s="2"/>
    </row>
    <row r="10" spans="1:13" ht="15" customHeight="1" x14ac:dyDescent="0.25">
      <c r="C10" s="120" t="s">
        <v>8</v>
      </c>
      <c r="D10" s="114"/>
      <c r="E10" s="351"/>
      <c r="F10" s="352"/>
      <c r="G10" s="352"/>
      <c r="H10" s="352"/>
      <c r="I10" s="352"/>
      <c r="J10" s="353"/>
      <c r="K10" s="25"/>
      <c r="L10" s="2"/>
      <c r="M10" s="2"/>
    </row>
    <row r="11" spans="1:13" ht="13.9" customHeight="1" thickBot="1" x14ac:dyDescent="0.3">
      <c r="C11" s="122" t="s">
        <v>9</v>
      </c>
      <c r="D11" s="123"/>
      <c r="E11" s="357"/>
      <c r="F11" s="358"/>
      <c r="G11" s="358"/>
      <c r="H11" s="358"/>
      <c r="I11" s="358"/>
      <c r="J11" s="359"/>
      <c r="K11" s="25"/>
      <c r="L11" s="2"/>
      <c r="M11" s="2"/>
    </row>
    <row r="12" spans="1:13" ht="15.4" customHeight="1" thickTop="1" x14ac:dyDescent="0.25">
      <c r="C12" s="2"/>
      <c r="D12" s="2"/>
      <c r="E12" s="2"/>
      <c r="F12" s="3"/>
      <c r="G12" s="2"/>
      <c r="H12" s="21"/>
      <c r="I12" s="4"/>
      <c r="J12" s="2"/>
      <c r="K12" s="2"/>
      <c r="L12" s="2"/>
      <c r="M12" s="2"/>
    </row>
    <row r="13" spans="1:13" ht="15" customHeight="1" x14ac:dyDescent="0.25">
      <c r="C13" s="384" t="s">
        <v>10</v>
      </c>
      <c r="D13" s="384" t="s">
        <v>11</v>
      </c>
      <c r="E13" s="384" t="s">
        <v>12</v>
      </c>
      <c r="F13" s="378"/>
      <c r="G13" s="385" t="s">
        <v>13</v>
      </c>
      <c r="H13" s="382" t="s">
        <v>14</v>
      </c>
      <c r="I13" s="377" t="s">
        <v>15</v>
      </c>
      <c r="J13" s="18"/>
      <c r="K13" s="373" t="s">
        <v>16</v>
      </c>
      <c r="L13" s="2"/>
      <c r="M13" s="2"/>
    </row>
    <row r="14" spans="1:13" ht="15" hidden="1" customHeight="1" x14ac:dyDescent="0.25">
      <c r="C14" s="378"/>
      <c r="D14" s="378"/>
      <c r="E14" s="262" t="s">
        <v>17</v>
      </c>
      <c r="F14" s="263" t="s">
        <v>18</v>
      </c>
      <c r="G14" s="378"/>
      <c r="H14" s="383"/>
      <c r="I14" s="378"/>
      <c r="J14" s="18"/>
      <c r="K14" s="373"/>
      <c r="L14" s="2"/>
      <c r="M14" s="2"/>
    </row>
    <row r="15" spans="1:13" s="9" customFormat="1" ht="15" customHeight="1" x14ac:dyDescent="0.25">
      <c r="A15" s="172" t="s">
        <v>19</v>
      </c>
      <c r="B15" s="172"/>
      <c r="C15" s="379" t="s">
        <v>20</v>
      </c>
      <c r="D15" s="380"/>
      <c r="E15" s="381"/>
      <c r="F15" s="26"/>
      <c r="G15" s="177">
        <f>G16+G49+G62+G76</f>
        <v>40</v>
      </c>
      <c r="H15" s="27"/>
      <c r="I15" s="28"/>
      <c r="J15" s="29"/>
      <c r="K15" s="8"/>
      <c r="L15" s="8"/>
      <c r="M15" s="8"/>
    </row>
    <row r="16" spans="1:13" s="9" customFormat="1" ht="32.450000000000003" customHeight="1" outlineLevel="1" x14ac:dyDescent="0.25">
      <c r="A16" s="172" t="s">
        <v>19</v>
      </c>
      <c r="B16" s="172" t="s">
        <v>21</v>
      </c>
      <c r="C16" s="330" t="s">
        <v>22</v>
      </c>
      <c r="D16" s="331"/>
      <c r="E16" s="332"/>
      <c r="F16" s="19"/>
      <c r="G16" s="127">
        <f>G17+G26+G40</f>
        <v>40</v>
      </c>
      <c r="H16" s="22"/>
      <c r="I16" s="59"/>
      <c r="J16" s="29"/>
      <c r="K16" s="8"/>
      <c r="L16" s="8"/>
      <c r="M16" s="8"/>
    </row>
    <row r="17" spans="1:14" s="9" customFormat="1" ht="15" customHeight="1" outlineLevel="2" x14ac:dyDescent="0.25">
      <c r="A17" s="172" t="s">
        <v>19</v>
      </c>
      <c r="B17" s="172" t="s">
        <v>21</v>
      </c>
      <c r="C17" s="175" t="s">
        <v>23</v>
      </c>
      <c r="D17" s="30"/>
      <c r="E17" s="176"/>
      <c r="F17" s="20"/>
      <c r="G17" s="124">
        <f>SUM(G18:G25)</f>
        <v>10</v>
      </c>
      <c r="H17" s="23"/>
      <c r="I17" s="60"/>
      <c r="J17" s="18"/>
      <c r="K17" s="8"/>
      <c r="L17" s="8"/>
      <c r="M17" s="8"/>
    </row>
    <row r="18" spans="1:14" ht="15" hidden="1" customHeight="1" outlineLevel="2" x14ac:dyDescent="0.25">
      <c r="A18" s="172" t="s">
        <v>19</v>
      </c>
      <c r="B18" s="172" t="s">
        <v>21</v>
      </c>
      <c r="C18" s="15" t="s">
        <v>24</v>
      </c>
      <c r="D18" s="15" t="s">
        <v>25</v>
      </c>
      <c r="E18" s="12">
        <v>12</v>
      </c>
      <c r="F18" s="16">
        <v>250</v>
      </c>
      <c r="G18" s="17"/>
      <c r="H18" s="128">
        <f t="shared" ref="H18:H25" si="0">(E18*G18)/$E$2</f>
        <v>0</v>
      </c>
      <c r="I18" s="32">
        <f t="shared" ref="I18:I25" si="1">F18*G18</f>
        <v>0</v>
      </c>
      <c r="J18" s="18"/>
      <c r="K18" s="268"/>
      <c r="L18" s="2"/>
      <c r="M18" s="2"/>
      <c r="N18" s="5"/>
    </row>
    <row r="19" spans="1:14" ht="15" hidden="1" customHeight="1" outlineLevel="2" x14ac:dyDescent="0.25">
      <c r="A19" s="172" t="s">
        <v>19</v>
      </c>
      <c r="B19" s="172" t="s">
        <v>21</v>
      </c>
      <c r="C19" s="15" t="s">
        <v>26</v>
      </c>
      <c r="D19" s="15" t="s">
        <v>25</v>
      </c>
      <c r="E19" s="12">
        <v>18</v>
      </c>
      <c r="F19" s="16">
        <v>160</v>
      </c>
      <c r="G19" s="17"/>
      <c r="H19" s="128">
        <f t="shared" si="0"/>
        <v>0</v>
      </c>
      <c r="I19" s="32">
        <f t="shared" si="1"/>
        <v>0</v>
      </c>
      <c r="J19" s="18"/>
      <c r="K19" s="268"/>
      <c r="L19" s="2"/>
      <c r="M19" s="2"/>
      <c r="N19" s="5"/>
    </row>
    <row r="20" spans="1:14" ht="15" hidden="1" customHeight="1" outlineLevel="2" x14ac:dyDescent="0.25">
      <c r="A20" s="172" t="s">
        <v>19</v>
      </c>
      <c r="B20" s="172" t="s">
        <v>21</v>
      </c>
      <c r="C20" s="15" t="s">
        <v>27</v>
      </c>
      <c r="D20" s="15" t="s">
        <v>25</v>
      </c>
      <c r="E20" s="12">
        <v>12</v>
      </c>
      <c r="F20" s="16">
        <v>330</v>
      </c>
      <c r="G20" s="17"/>
      <c r="H20" s="128">
        <f t="shared" si="0"/>
        <v>0</v>
      </c>
      <c r="I20" s="32">
        <f t="shared" si="1"/>
        <v>0</v>
      </c>
      <c r="J20" s="18"/>
      <c r="K20" s="268"/>
      <c r="L20" s="2"/>
      <c r="M20" s="2"/>
      <c r="N20" s="5"/>
    </row>
    <row r="21" spans="1:14" ht="27" hidden="1" customHeight="1" outlineLevel="2" x14ac:dyDescent="0.25">
      <c r="A21" s="172" t="s">
        <v>19</v>
      </c>
      <c r="B21" s="172" t="s">
        <v>21</v>
      </c>
      <c r="C21" s="15" t="s">
        <v>28</v>
      </c>
      <c r="D21" s="15" t="s">
        <v>25</v>
      </c>
      <c r="E21" s="12">
        <v>15</v>
      </c>
      <c r="F21" s="16">
        <v>340</v>
      </c>
      <c r="G21" s="17"/>
      <c r="H21" s="128">
        <f t="shared" si="0"/>
        <v>0</v>
      </c>
      <c r="I21" s="32">
        <f t="shared" si="1"/>
        <v>0</v>
      </c>
      <c r="J21" s="18"/>
      <c r="K21" s="268"/>
      <c r="L21" s="2"/>
      <c r="M21" s="2"/>
      <c r="N21" s="5"/>
    </row>
    <row r="22" spans="1:14" ht="15" hidden="1" customHeight="1" outlineLevel="2" x14ac:dyDescent="0.25">
      <c r="A22" s="172" t="s">
        <v>19</v>
      </c>
      <c r="B22" s="172" t="s">
        <v>21</v>
      </c>
      <c r="C22" s="15" t="s">
        <v>29</v>
      </c>
      <c r="D22" s="15" t="s">
        <v>25</v>
      </c>
      <c r="E22" s="12">
        <v>15</v>
      </c>
      <c r="F22" s="16">
        <v>210</v>
      </c>
      <c r="G22" s="17"/>
      <c r="H22" s="128">
        <f t="shared" si="0"/>
        <v>0</v>
      </c>
      <c r="I22" s="32">
        <f t="shared" si="1"/>
        <v>0</v>
      </c>
      <c r="J22" s="18"/>
      <c r="K22" s="268"/>
      <c r="L22" s="2"/>
      <c r="M22" s="2"/>
      <c r="N22" s="5"/>
    </row>
    <row r="23" spans="1:14" ht="28.15" hidden="1" customHeight="1" outlineLevel="2" x14ac:dyDescent="0.25">
      <c r="A23" s="172" t="s">
        <v>19</v>
      </c>
      <c r="B23" s="172" t="s">
        <v>21</v>
      </c>
      <c r="C23" s="15" t="s">
        <v>30</v>
      </c>
      <c r="D23" s="15" t="s">
        <v>25</v>
      </c>
      <c r="E23" s="12">
        <v>20</v>
      </c>
      <c r="F23" s="16">
        <v>270</v>
      </c>
      <c r="G23" s="17"/>
      <c r="H23" s="128">
        <f t="shared" si="0"/>
        <v>0</v>
      </c>
      <c r="I23" s="32">
        <f t="shared" si="1"/>
        <v>0</v>
      </c>
      <c r="J23" s="18"/>
      <c r="K23" s="268"/>
      <c r="L23" s="2"/>
      <c r="M23" s="2"/>
      <c r="N23" s="5"/>
    </row>
    <row r="24" spans="1:14" ht="15" hidden="1" customHeight="1" outlineLevel="2" x14ac:dyDescent="0.25">
      <c r="A24" s="172" t="s">
        <v>19</v>
      </c>
      <c r="B24" s="172" t="s">
        <v>21</v>
      </c>
      <c r="C24" s="15" t="s">
        <v>31</v>
      </c>
      <c r="D24" s="15" t="s">
        <v>25</v>
      </c>
      <c r="E24" s="12">
        <v>20</v>
      </c>
      <c r="F24" s="16">
        <v>300</v>
      </c>
      <c r="G24" s="17"/>
      <c r="H24" s="128">
        <f t="shared" si="0"/>
        <v>0</v>
      </c>
      <c r="I24" s="32">
        <f t="shared" si="1"/>
        <v>0</v>
      </c>
      <c r="J24" s="18"/>
      <c r="K24" s="268"/>
      <c r="L24" s="2"/>
      <c r="M24" s="2"/>
      <c r="N24" s="5"/>
    </row>
    <row r="25" spans="1:14" ht="15" customHeight="1" outlineLevel="2" x14ac:dyDescent="0.25">
      <c r="A25" s="172" t="s">
        <v>19</v>
      </c>
      <c r="B25" s="172" t="s">
        <v>21</v>
      </c>
      <c r="C25" s="15" t="s">
        <v>32</v>
      </c>
      <c r="D25" s="15" t="s">
        <v>25</v>
      </c>
      <c r="E25" s="12">
        <v>15</v>
      </c>
      <c r="F25" s="16">
        <v>230</v>
      </c>
      <c r="G25" s="17">
        <v>10</v>
      </c>
      <c r="H25" s="128">
        <f t="shared" si="0"/>
        <v>15</v>
      </c>
      <c r="I25" s="32">
        <f t="shared" si="1"/>
        <v>2300</v>
      </c>
      <c r="J25" s="18"/>
      <c r="K25" s="268"/>
      <c r="L25" s="2"/>
      <c r="M25" s="2"/>
      <c r="N25" s="5"/>
    </row>
    <row r="26" spans="1:14" s="9" customFormat="1" ht="15" customHeight="1" outlineLevel="1" x14ac:dyDescent="0.25">
      <c r="A26" s="172" t="s">
        <v>19</v>
      </c>
      <c r="B26" s="172" t="s">
        <v>21</v>
      </c>
      <c r="C26" s="175" t="s">
        <v>33</v>
      </c>
      <c r="D26" s="33"/>
      <c r="E26" s="61"/>
      <c r="F26" s="62"/>
      <c r="G26" s="125">
        <f>SUM(G27:G39)</f>
        <v>20</v>
      </c>
      <c r="H26" s="129"/>
      <c r="I26" s="60"/>
      <c r="J26" s="29"/>
      <c r="K26" s="269"/>
      <c r="L26" s="8"/>
      <c r="M26" s="8"/>
      <c r="N26" s="10"/>
    </row>
    <row r="27" spans="1:14" ht="15" hidden="1" customHeight="1" outlineLevel="2" x14ac:dyDescent="0.25">
      <c r="A27" s="172" t="s">
        <v>19</v>
      </c>
      <c r="B27" s="172" t="s">
        <v>21</v>
      </c>
      <c r="C27" s="15" t="s">
        <v>34</v>
      </c>
      <c r="D27" s="15" t="s">
        <v>25</v>
      </c>
      <c r="E27" s="12">
        <v>12</v>
      </c>
      <c r="F27" s="16">
        <v>310</v>
      </c>
      <c r="G27" s="17"/>
      <c r="H27" s="128">
        <f t="shared" ref="H27:H39" si="2">(E27*G27)/$E$2</f>
        <v>0</v>
      </c>
      <c r="I27" s="32">
        <f t="shared" ref="I27:I39" si="3">F27*G27</f>
        <v>0</v>
      </c>
      <c r="J27" s="18"/>
      <c r="K27" s="268"/>
      <c r="L27" s="2"/>
      <c r="M27" s="2"/>
      <c r="N27" s="5"/>
    </row>
    <row r="28" spans="1:14" ht="15" hidden="1" customHeight="1" outlineLevel="2" x14ac:dyDescent="0.25">
      <c r="A28" s="172" t="s">
        <v>19</v>
      </c>
      <c r="B28" s="172" t="s">
        <v>21</v>
      </c>
      <c r="C28" s="11" t="s">
        <v>35</v>
      </c>
      <c r="D28" s="11" t="s">
        <v>25</v>
      </c>
      <c r="E28" s="12">
        <v>15</v>
      </c>
      <c r="F28" s="13">
        <v>230</v>
      </c>
      <c r="G28" s="14"/>
      <c r="H28" s="130">
        <f t="shared" si="2"/>
        <v>0</v>
      </c>
      <c r="I28" s="32">
        <f t="shared" si="3"/>
        <v>0</v>
      </c>
      <c r="J28" s="18"/>
      <c r="K28" s="268"/>
      <c r="L28" s="2"/>
      <c r="M28" s="2"/>
      <c r="N28" s="5"/>
    </row>
    <row r="29" spans="1:14" ht="15" customHeight="1" outlineLevel="2" x14ac:dyDescent="0.25">
      <c r="A29" s="172" t="s">
        <v>19</v>
      </c>
      <c r="B29" s="172" t="s">
        <v>21</v>
      </c>
      <c r="C29" s="11" t="s">
        <v>36</v>
      </c>
      <c r="D29" s="11" t="s">
        <v>25</v>
      </c>
      <c r="E29" s="12">
        <v>20</v>
      </c>
      <c r="F29" s="13">
        <v>130</v>
      </c>
      <c r="G29" s="14">
        <v>10</v>
      </c>
      <c r="H29" s="130">
        <f t="shared" si="2"/>
        <v>20</v>
      </c>
      <c r="I29" s="32">
        <f t="shared" si="3"/>
        <v>1300</v>
      </c>
      <c r="J29" s="18"/>
      <c r="K29" s="268"/>
      <c r="L29" s="2"/>
      <c r="M29" s="2"/>
      <c r="N29" s="5"/>
    </row>
    <row r="30" spans="1:14" ht="24" customHeight="1" outlineLevel="2" x14ac:dyDescent="0.25">
      <c r="A30" s="172" t="s">
        <v>19</v>
      </c>
      <c r="B30" s="172" t="s">
        <v>21</v>
      </c>
      <c r="C30" s="11" t="s">
        <v>37</v>
      </c>
      <c r="D30" s="11" t="s">
        <v>25</v>
      </c>
      <c r="E30" s="12">
        <v>20</v>
      </c>
      <c r="F30" s="13">
        <v>140</v>
      </c>
      <c r="G30" s="14">
        <v>10</v>
      </c>
      <c r="H30" s="130">
        <f t="shared" si="2"/>
        <v>20</v>
      </c>
      <c r="I30" s="32">
        <f t="shared" si="3"/>
        <v>1400</v>
      </c>
      <c r="J30" s="18"/>
      <c r="K30" s="268"/>
      <c r="L30" s="2"/>
      <c r="M30" s="2"/>
      <c r="N30" s="5"/>
    </row>
    <row r="31" spans="1:14" ht="15" hidden="1" customHeight="1" outlineLevel="2" x14ac:dyDescent="0.25">
      <c r="A31" s="172" t="s">
        <v>19</v>
      </c>
      <c r="B31" s="172" t="s">
        <v>21</v>
      </c>
      <c r="C31" s="11" t="s">
        <v>38</v>
      </c>
      <c r="D31" s="11" t="s">
        <v>25</v>
      </c>
      <c r="E31" s="12">
        <v>15</v>
      </c>
      <c r="F31" s="13">
        <v>250</v>
      </c>
      <c r="G31" s="14"/>
      <c r="H31" s="130">
        <f t="shared" si="2"/>
        <v>0</v>
      </c>
      <c r="I31" s="32">
        <f t="shared" si="3"/>
        <v>0</v>
      </c>
      <c r="J31" s="18"/>
      <c r="K31" s="268"/>
      <c r="L31" s="2"/>
      <c r="M31" s="2"/>
      <c r="N31" s="5"/>
    </row>
    <row r="32" spans="1:14" ht="15" hidden="1" customHeight="1" outlineLevel="2" x14ac:dyDescent="0.25">
      <c r="A32" s="172" t="s">
        <v>19</v>
      </c>
      <c r="B32" s="172" t="s">
        <v>21</v>
      </c>
      <c r="C32" s="11" t="s">
        <v>39</v>
      </c>
      <c r="D32" s="11" t="s">
        <v>25</v>
      </c>
      <c r="E32" s="12">
        <v>10</v>
      </c>
      <c r="F32" s="13">
        <v>190</v>
      </c>
      <c r="G32" s="14"/>
      <c r="H32" s="130">
        <f t="shared" si="2"/>
        <v>0</v>
      </c>
      <c r="I32" s="32">
        <f t="shared" si="3"/>
        <v>0</v>
      </c>
      <c r="J32" s="18"/>
      <c r="K32" s="268"/>
      <c r="L32" s="2"/>
      <c r="M32" s="2"/>
      <c r="N32" s="5"/>
    </row>
    <row r="33" spans="1:14" ht="15" hidden="1" customHeight="1" outlineLevel="2" x14ac:dyDescent="0.25">
      <c r="A33" s="172" t="s">
        <v>19</v>
      </c>
      <c r="B33" s="172" t="s">
        <v>21</v>
      </c>
      <c r="C33" s="11" t="s">
        <v>40</v>
      </c>
      <c r="D33" s="11" t="s">
        <v>25</v>
      </c>
      <c r="E33" s="12">
        <v>12</v>
      </c>
      <c r="F33" s="13">
        <v>350</v>
      </c>
      <c r="G33" s="14"/>
      <c r="H33" s="130">
        <f t="shared" si="2"/>
        <v>0</v>
      </c>
      <c r="I33" s="32">
        <f t="shared" si="3"/>
        <v>0</v>
      </c>
      <c r="J33" s="18"/>
      <c r="K33" s="268"/>
      <c r="L33" s="2"/>
      <c r="M33" s="2"/>
      <c r="N33" s="5"/>
    </row>
    <row r="34" spans="1:14" ht="15" hidden="1" customHeight="1" outlineLevel="2" x14ac:dyDescent="0.25">
      <c r="A34" s="172" t="s">
        <v>19</v>
      </c>
      <c r="B34" s="172" t="s">
        <v>21</v>
      </c>
      <c r="C34" s="11" t="s">
        <v>41</v>
      </c>
      <c r="D34" s="11" t="s">
        <v>25</v>
      </c>
      <c r="E34" s="12">
        <v>15</v>
      </c>
      <c r="F34" s="13">
        <v>170</v>
      </c>
      <c r="G34" s="14"/>
      <c r="H34" s="130">
        <f t="shared" si="2"/>
        <v>0</v>
      </c>
      <c r="I34" s="32">
        <f t="shared" si="3"/>
        <v>0</v>
      </c>
      <c r="J34" s="18"/>
      <c r="K34" s="268"/>
      <c r="L34" s="2"/>
      <c r="M34" s="2"/>
      <c r="N34" s="5"/>
    </row>
    <row r="35" spans="1:14" ht="15" hidden="1" customHeight="1" outlineLevel="2" x14ac:dyDescent="0.25">
      <c r="A35" s="172" t="s">
        <v>19</v>
      </c>
      <c r="B35" s="172" t="s">
        <v>21</v>
      </c>
      <c r="C35" s="11" t="s">
        <v>42</v>
      </c>
      <c r="D35" s="11" t="s">
        <v>25</v>
      </c>
      <c r="E35" s="12">
        <v>12</v>
      </c>
      <c r="F35" s="13">
        <v>230</v>
      </c>
      <c r="G35" s="14"/>
      <c r="H35" s="130">
        <f t="shared" si="2"/>
        <v>0</v>
      </c>
      <c r="I35" s="32">
        <f t="shared" si="3"/>
        <v>0</v>
      </c>
      <c r="J35" s="18"/>
      <c r="K35" s="268"/>
      <c r="L35" s="2"/>
      <c r="M35" s="2"/>
      <c r="N35" s="5"/>
    </row>
    <row r="36" spans="1:14" ht="15" hidden="1" customHeight="1" outlineLevel="2" x14ac:dyDescent="0.25">
      <c r="A36" s="172" t="s">
        <v>19</v>
      </c>
      <c r="B36" s="172" t="s">
        <v>21</v>
      </c>
      <c r="C36" s="11" t="s">
        <v>43</v>
      </c>
      <c r="D36" s="11" t="s">
        <v>25</v>
      </c>
      <c r="E36" s="12">
        <v>15</v>
      </c>
      <c r="F36" s="13">
        <v>190</v>
      </c>
      <c r="G36" s="14"/>
      <c r="H36" s="130">
        <f t="shared" si="2"/>
        <v>0</v>
      </c>
      <c r="I36" s="32">
        <f t="shared" si="3"/>
        <v>0</v>
      </c>
      <c r="J36" s="18"/>
      <c r="K36" s="268"/>
      <c r="L36" s="2"/>
      <c r="M36" s="2"/>
      <c r="N36" s="5"/>
    </row>
    <row r="37" spans="1:14" ht="15" hidden="1" customHeight="1" outlineLevel="2" x14ac:dyDescent="0.25">
      <c r="A37" s="172" t="s">
        <v>19</v>
      </c>
      <c r="B37" s="172" t="s">
        <v>21</v>
      </c>
      <c r="C37" s="11" t="s">
        <v>44</v>
      </c>
      <c r="D37" s="11" t="s">
        <v>25</v>
      </c>
      <c r="E37" s="12">
        <v>12</v>
      </c>
      <c r="F37" s="13">
        <v>270</v>
      </c>
      <c r="G37" s="14"/>
      <c r="H37" s="130">
        <f t="shared" si="2"/>
        <v>0</v>
      </c>
      <c r="I37" s="32">
        <f t="shared" si="3"/>
        <v>0</v>
      </c>
      <c r="J37" s="18"/>
      <c r="K37" s="268"/>
      <c r="L37" s="2"/>
      <c r="M37" s="2"/>
      <c r="N37" s="5"/>
    </row>
    <row r="38" spans="1:14" ht="15" hidden="1" customHeight="1" outlineLevel="2" x14ac:dyDescent="0.25">
      <c r="A38" s="172" t="s">
        <v>19</v>
      </c>
      <c r="B38" s="172" t="s">
        <v>21</v>
      </c>
      <c r="C38" s="11" t="s">
        <v>45</v>
      </c>
      <c r="D38" s="11" t="s">
        <v>25</v>
      </c>
      <c r="E38" s="12">
        <v>20</v>
      </c>
      <c r="F38" s="13">
        <v>180</v>
      </c>
      <c r="G38" s="14"/>
      <c r="H38" s="130">
        <f t="shared" si="2"/>
        <v>0</v>
      </c>
      <c r="I38" s="32">
        <f t="shared" si="3"/>
        <v>0</v>
      </c>
      <c r="J38" s="18"/>
      <c r="K38" s="268"/>
      <c r="L38" s="2"/>
      <c r="M38" s="2"/>
      <c r="N38" s="5"/>
    </row>
    <row r="39" spans="1:14" s="283" customFormat="1" ht="15" hidden="1" customHeight="1" outlineLevel="2" x14ac:dyDescent="0.25">
      <c r="A39" s="277" t="s">
        <v>19</v>
      </c>
      <c r="B39" s="277" t="s">
        <v>21</v>
      </c>
      <c r="C39" s="235" t="s">
        <v>46</v>
      </c>
      <c r="D39" s="235" t="s">
        <v>25</v>
      </c>
      <c r="E39" s="279">
        <v>25</v>
      </c>
      <c r="F39" s="237">
        <v>340</v>
      </c>
      <c r="G39" s="238"/>
      <c r="H39" s="239">
        <f t="shared" si="2"/>
        <v>0</v>
      </c>
      <c r="I39" s="240">
        <f t="shared" si="3"/>
        <v>0</v>
      </c>
      <c r="J39" s="280"/>
      <c r="K39" s="281"/>
      <c r="L39" s="282"/>
      <c r="M39" s="282"/>
      <c r="N39" s="293"/>
    </row>
    <row r="40" spans="1:14" s="9" customFormat="1" ht="15" customHeight="1" outlineLevel="1" x14ac:dyDescent="0.25">
      <c r="A40" s="172" t="s">
        <v>19</v>
      </c>
      <c r="B40" s="172" t="s">
        <v>21</v>
      </c>
      <c r="C40" s="333" t="s">
        <v>47</v>
      </c>
      <c r="D40" s="334"/>
      <c r="E40" s="335"/>
      <c r="F40" s="62"/>
      <c r="G40" s="125">
        <f>SUM(G41:G48)</f>
        <v>10</v>
      </c>
      <c r="H40" s="129"/>
      <c r="I40" s="60"/>
      <c r="J40" s="29"/>
      <c r="K40" s="269"/>
      <c r="L40" s="8"/>
      <c r="M40" s="8"/>
    </row>
    <row r="41" spans="1:14" s="283" customFormat="1" ht="15" hidden="1" customHeight="1" outlineLevel="2" x14ac:dyDescent="0.25">
      <c r="A41" s="277" t="s">
        <v>19</v>
      </c>
      <c r="B41" s="277" t="s">
        <v>21</v>
      </c>
      <c r="C41" s="235" t="s">
        <v>48</v>
      </c>
      <c r="D41" s="235" t="s">
        <v>25</v>
      </c>
      <c r="E41" s="279">
        <v>15</v>
      </c>
      <c r="F41" s="237">
        <v>310</v>
      </c>
      <c r="G41" s="238"/>
      <c r="H41" s="239">
        <f t="shared" ref="H41:H48" si="4">(E41*G41)/$E$2</f>
        <v>0</v>
      </c>
      <c r="I41" s="240">
        <f t="shared" ref="I41:I48" si="5">F41*G41</f>
        <v>0</v>
      </c>
      <c r="J41" s="280"/>
      <c r="K41" s="281"/>
      <c r="L41" s="282"/>
      <c r="M41" s="282"/>
      <c r="N41" s="293"/>
    </row>
    <row r="42" spans="1:14" ht="15" hidden="1" customHeight="1" outlineLevel="2" x14ac:dyDescent="0.25">
      <c r="A42" s="172" t="s">
        <v>19</v>
      </c>
      <c r="B42" s="172" t="s">
        <v>21</v>
      </c>
      <c r="C42" s="11" t="s">
        <v>49</v>
      </c>
      <c r="D42" s="11" t="s">
        <v>25</v>
      </c>
      <c r="E42" s="12">
        <v>40</v>
      </c>
      <c r="F42" s="13">
        <v>240</v>
      </c>
      <c r="G42" s="14"/>
      <c r="H42" s="130">
        <f t="shared" si="4"/>
        <v>0</v>
      </c>
      <c r="I42" s="32">
        <f t="shared" si="5"/>
        <v>0</v>
      </c>
      <c r="J42" s="18"/>
      <c r="K42" s="268"/>
      <c r="L42" s="2"/>
      <c r="M42" s="2"/>
      <c r="N42" s="5"/>
    </row>
    <row r="43" spans="1:14" ht="15" hidden="1" customHeight="1" outlineLevel="2" x14ac:dyDescent="0.25">
      <c r="A43" s="172" t="s">
        <v>19</v>
      </c>
      <c r="B43" s="172" t="s">
        <v>21</v>
      </c>
      <c r="C43" s="11" t="s">
        <v>50</v>
      </c>
      <c r="D43" s="11" t="s">
        <v>25</v>
      </c>
      <c r="E43" s="12">
        <v>12</v>
      </c>
      <c r="F43" s="13">
        <v>110</v>
      </c>
      <c r="G43" s="14"/>
      <c r="H43" s="130">
        <f t="shared" si="4"/>
        <v>0</v>
      </c>
      <c r="I43" s="32">
        <f t="shared" si="5"/>
        <v>0</v>
      </c>
      <c r="J43" s="18"/>
      <c r="K43" s="268"/>
      <c r="L43" s="2"/>
      <c r="M43" s="2"/>
      <c r="N43" s="5"/>
    </row>
    <row r="44" spans="1:14" ht="15" hidden="1" customHeight="1" outlineLevel="2" x14ac:dyDescent="0.25">
      <c r="A44" s="172" t="s">
        <v>19</v>
      </c>
      <c r="B44" s="172" t="s">
        <v>21</v>
      </c>
      <c r="C44" s="11" t="s">
        <v>51</v>
      </c>
      <c r="D44" s="11" t="s">
        <v>25</v>
      </c>
      <c r="E44" s="12">
        <v>12</v>
      </c>
      <c r="F44" s="13">
        <v>210</v>
      </c>
      <c r="G44" s="14"/>
      <c r="H44" s="130">
        <f t="shared" si="4"/>
        <v>0</v>
      </c>
      <c r="I44" s="32">
        <f t="shared" si="5"/>
        <v>0</v>
      </c>
      <c r="J44" s="18"/>
      <c r="K44" s="268"/>
      <c r="L44" s="2"/>
      <c r="M44" s="2"/>
      <c r="N44" s="5"/>
    </row>
    <row r="45" spans="1:14" ht="15" hidden="1" customHeight="1" outlineLevel="2" x14ac:dyDescent="0.25">
      <c r="A45" s="172" t="s">
        <v>19</v>
      </c>
      <c r="B45" s="172" t="s">
        <v>21</v>
      </c>
      <c r="C45" s="11" t="s">
        <v>52</v>
      </c>
      <c r="D45" s="11" t="s">
        <v>25</v>
      </c>
      <c r="E45" s="12">
        <v>10</v>
      </c>
      <c r="F45" s="13">
        <v>250</v>
      </c>
      <c r="G45" s="14"/>
      <c r="H45" s="130">
        <f t="shared" si="4"/>
        <v>0</v>
      </c>
      <c r="I45" s="32">
        <f t="shared" si="5"/>
        <v>0</v>
      </c>
      <c r="J45" s="18"/>
      <c r="K45" s="268"/>
      <c r="L45" s="2"/>
      <c r="M45" s="2"/>
      <c r="N45" s="5"/>
    </row>
    <row r="46" spans="1:14" ht="15" hidden="1" customHeight="1" outlineLevel="2" x14ac:dyDescent="0.25">
      <c r="A46" s="172" t="s">
        <v>19</v>
      </c>
      <c r="B46" s="172" t="s">
        <v>21</v>
      </c>
      <c r="C46" s="11" t="s">
        <v>53</v>
      </c>
      <c r="D46" s="11" t="s">
        <v>25</v>
      </c>
      <c r="E46" s="12">
        <v>35</v>
      </c>
      <c r="F46" s="13">
        <v>140</v>
      </c>
      <c r="G46" s="14"/>
      <c r="H46" s="130">
        <f t="shared" si="4"/>
        <v>0</v>
      </c>
      <c r="I46" s="32">
        <f t="shared" si="5"/>
        <v>0</v>
      </c>
      <c r="J46" s="18"/>
      <c r="K46" s="268"/>
      <c r="L46" s="2"/>
      <c r="M46" s="2"/>
      <c r="N46" s="5"/>
    </row>
    <row r="47" spans="1:14" ht="29.45" hidden="1" customHeight="1" outlineLevel="2" x14ac:dyDescent="0.25">
      <c r="A47" s="172" t="s">
        <v>19</v>
      </c>
      <c r="B47" s="172" t="s">
        <v>21</v>
      </c>
      <c r="C47" s="11" t="s">
        <v>54</v>
      </c>
      <c r="D47" s="11" t="s">
        <v>25</v>
      </c>
      <c r="E47" s="12">
        <v>20</v>
      </c>
      <c r="F47" s="13">
        <v>130</v>
      </c>
      <c r="G47" s="14"/>
      <c r="H47" s="130">
        <f t="shared" si="4"/>
        <v>0</v>
      </c>
      <c r="I47" s="32">
        <f t="shared" si="5"/>
        <v>0</v>
      </c>
      <c r="J47" s="18"/>
      <c r="K47" s="268"/>
      <c r="L47" s="2"/>
      <c r="M47" s="2"/>
      <c r="N47" s="5"/>
    </row>
    <row r="48" spans="1:14" ht="27.6" customHeight="1" outlineLevel="2" x14ac:dyDescent="0.25">
      <c r="A48" s="172" t="s">
        <v>19</v>
      </c>
      <c r="B48" s="172" t="s">
        <v>21</v>
      </c>
      <c r="C48" s="11" t="s">
        <v>55</v>
      </c>
      <c r="D48" s="11" t="s">
        <v>25</v>
      </c>
      <c r="E48" s="12">
        <v>15</v>
      </c>
      <c r="F48" s="16">
        <v>160</v>
      </c>
      <c r="G48" s="14">
        <v>10</v>
      </c>
      <c r="H48" s="130">
        <f t="shared" si="4"/>
        <v>15</v>
      </c>
      <c r="I48" s="32">
        <f t="shared" si="5"/>
        <v>1600</v>
      </c>
      <c r="J48" s="18"/>
      <c r="K48" s="268"/>
      <c r="L48" s="2"/>
      <c r="M48" s="2"/>
      <c r="N48" s="5"/>
    </row>
    <row r="49" spans="1:13" s="9" customFormat="1" ht="15" hidden="1" customHeight="1" outlineLevel="1" x14ac:dyDescent="0.25">
      <c r="A49" s="172" t="s">
        <v>19</v>
      </c>
      <c r="B49" s="172" t="s">
        <v>21</v>
      </c>
      <c r="C49" s="327" t="s">
        <v>56</v>
      </c>
      <c r="D49" s="328"/>
      <c r="E49" s="329"/>
      <c r="F49" s="63"/>
      <c r="G49" s="126">
        <f>G50+G59</f>
        <v>0</v>
      </c>
      <c r="H49" s="131"/>
      <c r="I49" s="64"/>
      <c r="J49" s="29"/>
      <c r="K49" s="269"/>
      <c r="L49" s="8"/>
      <c r="M49" s="8"/>
    </row>
    <row r="50" spans="1:13" s="9" customFormat="1" ht="15" hidden="1" customHeight="1" outlineLevel="1" x14ac:dyDescent="0.25">
      <c r="A50" s="172" t="s">
        <v>19</v>
      </c>
      <c r="B50" s="172" t="s">
        <v>21</v>
      </c>
      <c r="C50" s="175" t="s">
        <v>23</v>
      </c>
      <c r="D50" s="34"/>
      <c r="E50" s="61"/>
      <c r="F50" s="62"/>
      <c r="G50" s="125">
        <f>SUM(G51:G58)</f>
        <v>0</v>
      </c>
      <c r="H50" s="129"/>
      <c r="I50" s="60"/>
      <c r="J50" s="29"/>
      <c r="K50" s="269"/>
      <c r="L50" s="8"/>
      <c r="M50" s="8"/>
    </row>
    <row r="51" spans="1:13" ht="15" hidden="1" customHeight="1" outlineLevel="2" x14ac:dyDescent="0.25">
      <c r="A51" s="172" t="s">
        <v>19</v>
      </c>
      <c r="B51" s="172" t="s">
        <v>21</v>
      </c>
      <c r="C51" s="11" t="s">
        <v>57</v>
      </c>
      <c r="D51" s="11" t="s">
        <v>25</v>
      </c>
      <c r="E51" s="12">
        <v>80</v>
      </c>
      <c r="F51" s="13">
        <v>580</v>
      </c>
      <c r="G51" s="14"/>
      <c r="H51" s="130">
        <f t="shared" ref="H51:H52" si="6">(E51*G51)/$E$2</f>
        <v>0</v>
      </c>
      <c r="I51" s="32">
        <f t="shared" ref="I51:I52" si="7">F51*G51</f>
        <v>0</v>
      </c>
      <c r="J51" s="18"/>
      <c r="K51" s="268"/>
      <c r="L51" s="2"/>
      <c r="M51" s="2"/>
    </row>
    <row r="52" spans="1:13" s="283" customFormat="1" ht="30" hidden="1" customHeight="1" outlineLevel="2" x14ac:dyDescent="0.25">
      <c r="A52" s="277" t="s">
        <v>19</v>
      </c>
      <c r="B52" s="277" t="s">
        <v>21</v>
      </c>
      <c r="C52" s="235" t="s">
        <v>58</v>
      </c>
      <c r="D52" s="235" t="s">
        <v>25</v>
      </c>
      <c r="E52" s="279">
        <v>60</v>
      </c>
      <c r="F52" s="237">
        <v>540</v>
      </c>
      <c r="G52" s="238"/>
      <c r="H52" s="239">
        <f t="shared" si="6"/>
        <v>0</v>
      </c>
      <c r="I52" s="240">
        <f t="shared" si="7"/>
        <v>0</v>
      </c>
      <c r="J52" s="280"/>
      <c r="K52" s="281"/>
      <c r="L52" s="282"/>
      <c r="M52" s="282"/>
    </row>
    <row r="53" spans="1:13" s="9" customFormat="1" ht="15" hidden="1" customHeight="1" outlineLevel="1" collapsed="1" x14ac:dyDescent="0.25">
      <c r="A53" s="172" t="s">
        <v>19</v>
      </c>
      <c r="B53" s="172" t="s">
        <v>21</v>
      </c>
      <c r="C53" s="175" t="s">
        <v>33</v>
      </c>
      <c r="D53" s="34"/>
      <c r="E53" s="61"/>
      <c r="F53" s="62"/>
      <c r="G53" s="65"/>
      <c r="H53" s="132"/>
      <c r="I53" s="66"/>
      <c r="J53" s="29"/>
      <c r="K53" s="269"/>
      <c r="L53" s="8"/>
      <c r="M53" s="8"/>
    </row>
    <row r="54" spans="1:13" s="283" customFormat="1" ht="15" hidden="1" customHeight="1" outlineLevel="2" x14ac:dyDescent="0.25">
      <c r="A54" s="277" t="s">
        <v>19</v>
      </c>
      <c r="B54" s="277" t="s">
        <v>21</v>
      </c>
      <c r="C54" s="235" t="s">
        <v>59</v>
      </c>
      <c r="D54" s="235" t="s">
        <v>25</v>
      </c>
      <c r="E54" s="279">
        <v>80</v>
      </c>
      <c r="F54" s="237">
        <v>550</v>
      </c>
      <c r="G54" s="238"/>
      <c r="H54" s="239">
        <f t="shared" ref="H54:H58" si="8">(E54*G54)/$E$2</f>
        <v>0</v>
      </c>
      <c r="I54" s="240">
        <f t="shared" ref="I54:I58" si="9">F54*G54</f>
        <v>0</v>
      </c>
      <c r="J54" s="280"/>
      <c r="K54" s="281"/>
      <c r="L54" s="282"/>
      <c r="M54" s="282"/>
    </row>
    <row r="55" spans="1:13" ht="31.15" hidden="1" customHeight="1" outlineLevel="2" x14ac:dyDescent="0.25">
      <c r="A55" s="172" t="s">
        <v>19</v>
      </c>
      <c r="B55" s="172" t="s">
        <v>21</v>
      </c>
      <c r="C55" s="11" t="s">
        <v>60</v>
      </c>
      <c r="D55" s="11" t="s">
        <v>25</v>
      </c>
      <c r="E55" s="12">
        <v>80</v>
      </c>
      <c r="F55" s="13">
        <v>530</v>
      </c>
      <c r="G55" s="14"/>
      <c r="H55" s="130">
        <f t="shared" si="8"/>
        <v>0</v>
      </c>
      <c r="I55" s="32">
        <f t="shared" si="9"/>
        <v>0</v>
      </c>
      <c r="J55" s="18"/>
      <c r="K55" s="268"/>
      <c r="L55" s="2"/>
      <c r="M55" s="2"/>
    </row>
    <row r="56" spans="1:13" ht="15" hidden="1" customHeight="1" outlineLevel="2" x14ac:dyDescent="0.25">
      <c r="A56" s="172" t="s">
        <v>19</v>
      </c>
      <c r="B56" s="172" t="s">
        <v>21</v>
      </c>
      <c r="C56" s="11" t="s">
        <v>61</v>
      </c>
      <c r="D56" s="11" t="s">
        <v>25</v>
      </c>
      <c r="E56" s="12">
        <v>80</v>
      </c>
      <c r="F56" s="13">
        <v>540</v>
      </c>
      <c r="G56" s="14"/>
      <c r="H56" s="130">
        <f t="shared" si="8"/>
        <v>0</v>
      </c>
      <c r="I56" s="32">
        <f t="shared" si="9"/>
        <v>0</v>
      </c>
      <c r="J56" s="18"/>
      <c r="K56" s="268"/>
      <c r="L56" s="2"/>
      <c r="M56" s="2"/>
    </row>
    <row r="57" spans="1:13" ht="15" hidden="1" customHeight="1" outlineLevel="2" x14ac:dyDescent="0.25">
      <c r="A57" s="172" t="s">
        <v>19</v>
      </c>
      <c r="B57" s="172" t="s">
        <v>21</v>
      </c>
      <c r="C57" s="11" t="s">
        <v>62</v>
      </c>
      <c r="D57" s="11"/>
      <c r="E57" s="12">
        <v>80</v>
      </c>
      <c r="F57" s="16">
        <v>570</v>
      </c>
      <c r="G57" s="14"/>
      <c r="H57" s="130">
        <f>(E57*G57)/$E$2</f>
        <v>0</v>
      </c>
      <c r="I57" s="32">
        <f>F57*G57</f>
        <v>0</v>
      </c>
      <c r="J57" s="18"/>
      <c r="K57" s="268"/>
      <c r="L57" s="2"/>
      <c r="M57" s="2"/>
    </row>
    <row r="58" spans="1:13" ht="29.45" hidden="1" customHeight="1" outlineLevel="2" x14ac:dyDescent="0.25">
      <c r="A58" s="172" t="s">
        <v>19</v>
      </c>
      <c r="B58" s="172" t="s">
        <v>21</v>
      </c>
      <c r="C58" s="11" t="s">
        <v>63</v>
      </c>
      <c r="D58" s="11" t="s">
        <v>25</v>
      </c>
      <c r="E58" s="12">
        <v>60</v>
      </c>
      <c r="F58" s="13">
        <v>430</v>
      </c>
      <c r="G58" s="14"/>
      <c r="H58" s="130">
        <f t="shared" si="8"/>
        <v>0</v>
      </c>
      <c r="I58" s="32">
        <f t="shared" si="9"/>
        <v>0</v>
      </c>
      <c r="J58" s="18"/>
      <c r="K58" s="268"/>
      <c r="L58" s="2"/>
      <c r="M58" s="2"/>
    </row>
    <row r="59" spans="1:13" s="9" customFormat="1" ht="15" hidden="1" customHeight="1" outlineLevel="1" collapsed="1" x14ac:dyDescent="0.25">
      <c r="A59" s="172" t="s">
        <v>19</v>
      </c>
      <c r="B59" s="172" t="s">
        <v>21</v>
      </c>
      <c r="C59" s="175" t="s">
        <v>47</v>
      </c>
      <c r="D59" s="34"/>
      <c r="E59" s="61"/>
      <c r="F59" s="62"/>
      <c r="G59" s="65">
        <f>SUM(G60:G61)</f>
        <v>0</v>
      </c>
      <c r="H59" s="132"/>
      <c r="I59" s="66"/>
      <c r="J59" s="29"/>
      <c r="K59" s="269"/>
      <c r="L59" s="8"/>
      <c r="M59" s="8"/>
    </row>
    <row r="60" spans="1:13" ht="28.9" hidden="1" customHeight="1" outlineLevel="2" x14ac:dyDescent="0.25">
      <c r="A60" s="172" t="s">
        <v>19</v>
      </c>
      <c r="B60" s="172" t="s">
        <v>21</v>
      </c>
      <c r="C60" s="11" t="s">
        <v>64</v>
      </c>
      <c r="D60" s="11" t="s">
        <v>25</v>
      </c>
      <c r="E60" s="12">
        <v>80</v>
      </c>
      <c r="F60" s="16">
        <v>360</v>
      </c>
      <c r="G60" s="14"/>
      <c r="H60" s="130">
        <f t="shared" ref="H60:H61" si="10">(E60*G60)/$E$2</f>
        <v>0</v>
      </c>
      <c r="I60" s="32">
        <f t="shared" ref="I60:I61" si="11">F60*G60</f>
        <v>0</v>
      </c>
      <c r="J60" s="18"/>
      <c r="K60" s="268"/>
      <c r="L60" s="2"/>
      <c r="M60" s="2"/>
    </row>
    <row r="61" spans="1:13" ht="15" hidden="1" customHeight="1" outlineLevel="2" x14ac:dyDescent="0.25">
      <c r="A61" s="172" t="s">
        <v>19</v>
      </c>
      <c r="B61" s="172" t="s">
        <v>21</v>
      </c>
      <c r="C61" s="11" t="s">
        <v>65</v>
      </c>
      <c r="D61" s="11" t="s">
        <v>25</v>
      </c>
      <c r="E61" s="12">
        <v>60</v>
      </c>
      <c r="F61" s="16">
        <v>380</v>
      </c>
      <c r="G61" s="14"/>
      <c r="H61" s="130">
        <f t="shared" si="10"/>
        <v>0</v>
      </c>
      <c r="I61" s="32">
        <f t="shared" si="11"/>
        <v>0</v>
      </c>
      <c r="J61" s="18"/>
      <c r="K61" s="268"/>
      <c r="L61" s="2"/>
      <c r="M61" s="2"/>
    </row>
    <row r="62" spans="1:13" s="9" customFormat="1" ht="15" hidden="1" customHeight="1" outlineLevel="1" collapsed="1" x14ac:dyDescent="0.25">
      <c r="A62" s="172" t="s">
        <v>19</v>
      </c>
      <c r="B62" s="172" t="s">
        <v>21</v>
      </c>
      <c r="C62" s="327" t="s">
        <v>66</v>
      </c>
      <c r="D62" s="328"/>
      <c r="E62" s="329"/>
      <c r="F62" s="63"/>
      <c r="G62" s="155">
        <f>G63+G67+G72</f>
        <v>0</v>
      </c>
      <c r="H62" s="131"/>
      <c r="I62" s="67"/>
      <c r="J62" s="29"/>
      <c r="K62" s="269"/>
      <c r="L62" s="8"/>
      <c r="M62" s="8"/>
    </row>
    <row r="63" spans="1:13" s="9" customFormat="1" ht="15" hidden="1" customHeight="1" outlineLevel="1" x14ac:dyDescent="0.25">
      <c r="A63" s="172" t="s">
        <v>19</v>
      </c>
      <c r="B63" s="172" t="s">
        <v>21</v>
      </c>
      <c r="C63" s="175" t="s">
        <v>23</v>
      </c>
      <c r="D63" s="34"/>
      <c r="E63" s="61"/>
      <c r="F63" s="62"/>
      <c r="G63" s="152">
        <f>SUM(G64:G66)</f>
        <v>0</v>
      </c>
      <c r="H63" s="132"/>
      <c r="I63" s="66"/>
      <c r="J63" s="29"/>
      <c r="K63" s="269"/>
      <c r="L63" s="8"/>
      <c r="M63" s="8"/>
    </row>
    <row r="64" spans="1:13" ht="15" hidden="1" customHeight="1" outlineLevel="2" x14ac:dyDescent="0.25">
      <c r="A64" s="172" t="s">
        <v>19</v>
      </c>
      <c r="B64" s="172" t="s">
        <v>21</v>
      </c>
      <c r="C64" s="11" t="s">
        <v>67</v>
      </c>
      <c r="D64" s="11" t="s">
        <v>25</v>
      </c>
      <c r="E64" s="12">
        <v>30</v>
      </c>
      <c r="F64" s="13">
        <v>260</v>
      </c>
      <c r="G64" s="14"/>
      <c r="H64" s="130">
        <f t="shared" ref="H64:H66" si="12">(E64*G64)/$E$2</f>
        <v>0</v>
      </c>
      <c r="I64" s="32">
        <f t="shared" ref="I64:I66" si="13">F64*G64</f>
        <v>0</v>
      </c>
      <c r="J64" s="18"/>
      <c r="K64" s="268"/>
      <c r="L64" s="2"/>
      <c r="M64" s="2"/>
    </row>
    <row r="65" spans="1:13" ht="31.9" hidden="1" customHeight="1" outlineLevel="2" x14ac:dyDescent="0.25">
      <c r="A65" s="172" t="s">
        <v>19</v>
      </c>
      <c r="B65" s="172" t="s">
        <v>21</v>
      </c>
      <c r="C65" s="11" t="s">
        <v>68</v>
      </c>
      <c r="D65" s="11" t="s">
        <v>25</v>
      </c>
      <c r="E65" s="12">
        <v>35</v>
      </c>
      <c r="F65" s="13">
        <v>320</v>
      </c>
      <c r="G65" s="14"/>
      <c r="H65" s="130">
        <f t="shared" si="12"/>
        <v>0</v>
      </c>
      <c r="I65" s="32">
        <f t="shared" si="13"/>
        <v>0</v>
      </c>
      <c r="J65" s="18"/>
      <c r="K65" s="268"/>
      <c r="L65" s="2"/>
      <c r="M65" s="2"/>
    </row>
    <row r="66" spans="1:13" ht="28.5" hidden="1" customHeight="1" outlineLevel="2" x14ac:dyDescent="0.25">
      <c r="A66" s="172" t="s">
        <v>19</v>
      </c>
      <c r="B66" s="172" t="s">
        <v>21</v>
      </c>
      <c r="C66" s="11" t="s">
        <v>69</v>
      </c>
      <c r="D66" s="11" t="s">
        <v>25</v>
      </c>
      <c r="E66" s="12">
        <v>35</v>
      </c>
      <c r="F66" s="13">
        <v>260</v>
      </c>
      <c r="G66" s="14"/>
      <c r="H66" s="130">
        <f t="shared" si="12"/>
        <v>0</v>
      </c>
      <c r="I66" s="32">
        <f t="shared" si="13"/>
        <v>0</v>
      </c>
      <c r="J66" s="18"/>
      <c r="K66" s="268"/>
      <c r="L66" s="2"/>
      <c r="M66" s="2"/>
    </row>
    <row r="67" spans="1:13" s="9" customFormat="1" ht="15" hidden="1" customHeight="1" outlineLevel="1" collapsed="1" x14ac:dyDescent="0.25">
      <c r="A67" s="172" t="s">
        <v>19</v>
      </c>
      <c r="B67" s="172" t="s">
        <v>21</v>
      </c>
      <c r="C67" s="35" t="s">
        <v>33</v>
      </c>
      <c r="D67" s="34"/>
      <c r="E67" s="61"/>
      <c r="F67" s="62"/>
      <c r="G67" s="152"/>
      <c r="H67" s="132"/>
      <c r="I67" s="66"/>
      <c r="J67" s="29"/>
      <c r="K67" s="269"/>
      <c r="L67" s="8"/>
      <c r="M67" s="8"/>
    </row>
    <row r="68" spans="1:13" ht="15" hidden="1" customHeight="1" outlineLevel="2" x14ac:dyDescent="0.25">
      <c r="A68" s="172" t="s">
        <v>19</v>
      </c>
      <c r="B68" s="172" t="s">
        <v>21</v>
      </c>
      <c r="C68" s="11" t="s">
        <v>70</v>
      </c>
      <c r="D68" s="11" t="s">
        <v>25</v>
      </c>
      <c r="E68" s="12">
        <v>30</v>
      </c>
      <c r="F68" s="13">
        <v>230</v>
      </c>
      <c r="G68" s="14"/>
      <c r="H68" s="130">
        <f t="shared" ref="H68:H71" si="14">(E68*G68)/$E$2</f>
        <v>0</v>
      </c>
      <c r="I68" s="32">
        <f t="shared" ref="I68:I71" si="15">F68*G68</f>
        <v>0</v>
      </c>
      <c r="J68" s="18"/>
      <c r="K68" s="268"/>
      <c r="L68" s="2"/>
      <c r="M68" s="2"/>
    </row>
    <row r="69" spans="1:13" ht="29.45" hidden="1" customHeight="1" outlineLevel="2" x14ac:dyDescent="0.25">
      <c r="A69" s="172" t="s">
        <v>19</v>
      </c>
      <c r="B69" s="172" t="s">
        <v>21</v>
      </c>
      <c r="C69" s="11" t="s">
        <v>71</v>
      </c>
      <c r="D69" s="11" t="s">
        <v>25</v>
      </c>
      <c r="E69" s="12">
        <v>35</v>
      </c>
      <c r="F69" s="13">
        <v>320</v>
      </c>
      <c r="G69" s="14"/>
      <c r="H69" s="130">
        <f t="shared" si="14"/>
        <v>0</v>
      </c>
      <c r="I69" s="32">
        <f t="shared" si="15"/>
        <v>0</v>
      </c>
      <c r="J69" s="18"/>
      <c r="K69" s="268"/>
      <c r="L69" s="2"/>
      <c r="M69" s="2"/>
    </row>
    <row r="70" spans="1:13" ht="15" hidden="1" customHeight="1" outlineLevel="2" x14ac:dyDescent="0.25">
      <c r="A70" s="172" t="s">
        <v>19</v>
      </c>
      <c r="B70" s="172" t="s">
        <v>21</v>
      </c>
      <c r="C70" s="11" t="s">
        <v>72</v>
      </c>
      <c r="D70" s="11" t="s">
        <v>25</v>
      </c>
      <c r="E70" s="12">
        <v>35</v>
      </c>
      <c r="F70" s="13">
        <v>260</v>
      </c>
      <c r="G70" s="14"/>
      <c r="H70" s="130">
        <f t="shared" si="14"/>
        <v>0</v>
      </c>
      <c r="I70" s="32">
        <f t="shared" si="15"/>
        <v>0</v>
      </c>
      <c r="J70" s="18"/>
      <c r="K70" s="268"/>
      <c r="L70" s="2"/>
      <c r="M70" s="2"/>
    </row>
    <row r="71" spans="1:13" ht="28.9" hidden="1" customHeight="1" outlineLevel="2" x14ac:dyDescent="0.25">
      <c r="A71" s="172" t="s">
        <v>19</v>
      </c>
      <c r="B71" s="172" t="s">
        <v>21</v>
      </c>
      <c r="C71" s="11" t="s">
        <v>73</v>
      </c>
      <c r="D71" s="11" t="s">
        <v>25</v>
      </c>
      <c r="E71" s="12">
        <v>35</v>
      </c>
      <c r="F71" s="13">
        <v>290</v>
      </c>
      <c r="G71" s="14"/>
      <c r="H71" s="130">
        <f t="shared" si="14"/>
        <v>0</v>
      </c>
      <c r="I71" s="32">
        <f t="shared" si="15"/>
        <v>0</v>
      </c>
      <c r="J71" s="18"/>
      <c r="K71" s="268"/>
      <c r="L71" s="2"/>
      <c r="M71" s="2"/>
    </row>
    <row r="72" spans="1:13" s="9" customFormat="1" ht="15" hidden="1" customHeight="1" outlineLevel="1" collapsed="1" x14ac:dyDescent="0.25">
      <c r="A72" s="172" t="s">
        <v>19</v>
      </c>
      <c r="B72" s="172" t="s">
        <v>21</v>
      </c>
      <c r="C72" s="175" t="s">
        <v>47</v>
      </c>
      <c r="D72" s="34"/>
      <c r="E72" s="61"/>
      <c r="F72" s="62"/>
      <c r="G72" s="152"/>
      <c r="H72" s="132"/>
      <c r="I72" s="66"/>
      <c r="J72" s="29"/>
      <c r="K72" s="269"/>
      <c r="L72" s="8"/>
      <c r="M72" s="8"/>
    </row>
    <row r="73" spans="1:13" ht="15" hidden="1" customHeight="1" outlineLevel="2" x14ac:dyDescent="0.25">
      <c r="A73" s="172" t="s">
        <v>19</v>
      </c>
      <c r="B73" s="172" t="s">
        <v>21</v>
      </c>
      <c r="C73" s="11" t="s">
        <v>74</v>
      </c>
      <c r="D73" s="11" t="s">
        <v>25</v>
      </c>
      <c r="E73" s="12">
        <v>30</v>
      </c>
      <c r="F73" s="16">
        <v>200</v>
      </c>
      <c r="G73" s="14"/>
      <c r="H73" s="130">
        <f t="shared" ref="H73:H75" si="16">(E73*G73)/$E$2</f>
        <v>0</v>
      </c>
      <c r="I73" s="32">
        <f t="shared" ref="I73:I75" si="17">F73*G73</f>
        <v>0</v>
      </c>
      <c r="J73" s="18"/>
      <c r="K73" s="268"/>
      <c r="L73" s="2"/>
      <c r="M73" s="2"/>
    </row>
    <row r="74" spans="1:13" ht="15" hidden="1" customHeight="1" outlineLevel="2" x14ac:dyDescent="0.25">
      <c r="A74" s="172" t="s">
        <v>19</v>
      </c>
      <c r="B74" s="172" t="s">
        <v>21</v>
      </c>
      <c r="C74" s="11" t="s">
        <v>75</v>
      </c>
      <c r="D74" s="11" t="s">
        <v>25</v>
      </c>
      <c r="E74" s="12">
        <v>35</v>
      </c>
      <c r="F74" s="16">
        <v>150</v>
      </c>
      <c r="G74" s="14"/>
      <c r="H74" s="130">
        <f t="shared" si="16"/>
        <v>0</v>
      </c>
      <c r="I74" s="32">
        <f t="shared" si="17"/>
        <v>0</v>
      </c>
      <c r="J74" s="18"/>
      <c r="K74" s="268"/>
      <c r="L74" s="2"/>
      <c r="M74" s="2"/>
    </row>
    <row r="75" spans="1:13" ht="30" hidden="1" customHeight="1" outlineLevel="2" x14ac:dyDescent="0.25">
      <c r="A75" s="172" t="s">
        <v>19</v>
      </c>
      <c r="B75" s="172" t="s">
        <v>21</v>
      </c>
      <c r="C75" s="11" t="s">
        <v>76</v>
      </c>
      <c r="D75" s="11" t="s">
        <v>25</v>
      </c>
      <c r="E75" s="12">
        <v>35</v>
      </c>
      <c r="F75" s="16">
        <v>250</v>
      </c>
      <c r="G75" s="14"/>
      <c r="H75" s="130">
        <f t="shared" si="16"/>
        <v>0</v>
      </c>
      <c r="I75" s="32">
        <f t="shared" si="17"/>
        <v>0</v>
      </c>
      <c r="J75" s="18"/>
      <c r="K75" s="268"/>
      <c r="L75" s="2"/>
      <c r="M75" s="2"/>
    </row>
    <row r="76" spans="1:13" s="292" customFormat="1" ht="15" hidden="1" customHeight="1" outlineLevel="1" collapsed="1" x14ac:dyDescent="0.25">
      <c r="A76" s="277" t="s">
        <v>19</v>
      </c>
      <c r="B76" s="277" t="s">
        <v>77</v>
      </c>
      <c r="C76" s="389" t="s">
        <v>78</v>
      </c>
      <c r="D76" s="390"/>
      <c r="E76" s="391"/>
      <c r="F76" s="285"/>
      <c r="G76" s="286">
        <f>G77+G81+G90</f>
        <v>0</v>
      </c>
      <c r="H76" s="287"/>
      <c r="I76" s="288"/>
      <c r="J76" s="289"/>
      <c r="K76" s="290"/>
      <c r="L76" s="291"/>
      <c r="M76" s="291"/>
    </row>
    <row r="77" spans="1:13" s="9" customFormat="1" ht="15" hidden="1" customHeight="1" outlineLevel="1" x14ac:dyDescent="0.25">
      <c r="A77" s="172" t="s">
        <v>19</v>
      </c>
      <c r="B77" s="172" t="s">
        <v>77</v>
      </c>
      <c r="C77" s="175" t="s">
        <v>23</v>
      </c>
      <c r="D77" s="34"/>
      <c r="E77" s="61"/>
      <c r="F77" s="62"/>
      <c r="G77" s="153">
        <f>SUM(G78:G80)</f>
        <v>0</v>
      </c>
      <c r="H77" s="132"/>
      <c r="I77" s="66"/>
      <c r="J77" s="29"/>
      <c r="K77" s="269"/>
      <c r="L77" s="8"/>
      <c r="M77" s="8"/>
    </row>
    <row r="78" spans="1:13" ht="29.45" hidden="1" customHeight="1" outlineLevel="2" x14ac:dyDescent="0.25">
      <c r="A78" s="172" t="s">
        <v>19</v>
      </c>
      <c r="B78" s="172" t="s">
        <v>77</v>
      </c>
      <c r="C78" s="11" t="s">
        <v>79</v>
      </c>
      <c r="D78" s="11" t="s">
        <v>25</v>
      </c>
      <c r="E78" s="12">
        <v>500</v>
      </c>
      <c r="F78" s="13">
        <v>4900</v>
      </c>
      <c r="G78" s="14"/>
      <c r="H78" s="130">
        <f t="shared" ref="H78:H80" si="18">(E78*G78)/$E$2</f>
        <v>0</v>
      </c>
      <c r="I78" s="32">
        <f t="shared" ref="I78:I80" si="19">F78*G78</f>
        <v>0</v>
      </c>
      <c r="J78" s="18"/>
      <c r="K78" s="268"/>
      <c r="L78" s="2"/>
      <c r="M78" s="2"/>
    </row>
    <row r="79" spans="1:13" ht="28.9" hidden="1" customHeight="1" outlineLevel="2" x14ac:dyDescent="0.25">
      <c r="A79" s="172" t="s">
        <v>19</v>
      </c>
      <c r="B79" s="172" t="s">
        <v>77</v>
      </c>
      <c r="C79" s="11" t="s">
        <v>79</v>
      </c>
      <c r="D79" s="11" t="s">
        <v>25</v>
      </c>
      <c r="E79" s="12">
        <v>250</v>
      </c>
      <c r="F79" s="13">
        <v>2650</v>
      </c>
      <c r="G79" s="14"/>
      <c r="H79" s="130">
        <f t="shared" si="18"/>
        <v>0</v>
      </c>
      <c r="I79" s="32">
        <f t="shared" si="19"/>
        <v>0</v>
      </c>
      <c r="J79" s="18"/>
      <c r="K79" s="268"/>
      <c r="L79" s="2"/>
      <c r="M79" s="2"/>
    </row>
    <row r="80" spans="1:13" ht="15" hidden="1" customHeight="1" outlineLevel="2" x14ac:dyDescent="0.25">
      <c r="A80" s="172" t="s">
        <v>19</v>
      </c>
      <c r="B80" s="172" t="s">
        <v>77</v>
      </c>
      <c r="C80" s="11" t="s">
        <v>80</v>
      </c>
      <c r="D80" s="11" t="s">
        <v>25</v>
      </c>
      <c r="E80" s="12">
        <v>270</v>
      </c>
      <c r="F80" s="13">
        <v>3500</v>
      </c>
      <c r="G80" s="14"/>
      <c r="H80" s="130">
        <f t="shared" si="18"/>
        <v>0</v>
      </c>
      <c r="I80" s="32">
        <f t="shared" si="19"/>
        <v>0</v>
      </c>
      <c r="J80" s="18"/>
      <c r="K80" s="268"/>
      <c r="L80" s="2"/>
      <c r="M80" s="2"/>
    </row>
    <row r="81" spans="1:13" s="9" customFormat="1" ht="15" hidden="1" customHeight="1" outlineLevel="1" collapsed="1" x14ac:dyDescent="0.25">
      <c r="A81" s="172" t="s">
        <v>19</v>
      </c>
      <c r="B81" s="172" t="s">
        <v>77</v>
      </c>
      <c r="C81" s="175" t="s">
        <v>33</v>
      </c>
      <c r="D81" s="34"/>
      <c r="E81" s="61"/>
      <c r="F81" s="62"/>
      <c r="G81" s="154">
        <f>SUM(G82:G89)</f>
        <v>0</v>
      </c>
      <c r="H81" s="132"/>
      <c r="I81" s="66"/>
      <c r="J81" s="29"/>
      <c r="K81" s="269"/>
      <c r="L81" s="8"/>
      <c r="M81" s="8"/>
    </row>
    <row r="82" spans="1:13" ht="30" hidden="1" customHeight="1" outlineLevel="2" x14ac:dyDescent="0.25">
      <c r="A82" s="172" t="s">
        <v>19</v>
      </c>
      <c r="B82" s="172" t="s">
        <v>77</v>
      </c>
      <c r="C82" s="11" t="s">
        <v>81</v>
      </c>
      <c r="D82" s="11" t="s">
        <v>25</v>
      </c>
      <c r="E82" s="12">
        <v>500</v>
      </c>
      <c r="F82" s="13">
        <v>5500</v>
      </c>
      <c r="G82" s="14"/>
      <c r="H82" s="130">
        <f t="shared" ref="H82:H89" si="20">(E82*G82)/$E$2</f>
        <v>0</v>
      </c>
      <c r="I82" s="32">
        <f t="shared" ref="I82:I89" si="21">F82*G82</f>
        <v>0</v>
      </c>
      <c r="J82" s="18"/>
      <c r="K82" s="268"/>
      <c r="L82" s="2"/>
      <c r="M82" s="2"/>
    </row>
    <row r="83" spans="1:13" ht="30" hidden="1" customHeight="1" outlineLevel="2" x14ac:dyDescent="0.25">
      <c r="A83" s="172" t="s">
        <v>19</v>
      </c>
      <c r="B83" s="172" t="s">
        <v>77</v>
      </c>
      <c r="C83" s="15" t="s">
        <v>82</v>
      </c>
      <c r="D83" s="11" t="s">
        <v>25</v>
      </c>
      <c r="E83" s="12">
        <v>250</v>
      </c>
      <c r="F83" s="13">
        <v>2950</v>
      </c>
      <c r="G83" s="14"/>
      <c r="H83" s="130">
        <f t="shared" si="20"/>
        <v>0</v>
      </c>
      <c r="I83" s="32">
        <f t="shared" si="21"/>
        <v>0</v>
      </c>
      <c r="J83" s="18"/>
      <c r="K83" s="268"/>
      <c r="L83" s="2"/>
      <c r="M83" s="2"/>
    </row>
    <row r="84" spans="1:13" ht="15" hidden="1" customHeight="1" outlineLevel="2" x14ac:dyDescent="0.25">
      <c r="A84" s="172" t="s">
        <v>19</v>
      </c>
      <c r="B84" s="172" t="s">
        <v>77</v>
      </c>
      <c r="C84" s="11" t="s">
        <v>83</v>
      </c>
      <c r="D84" s="11" t="s">
        <v>25</v>
      </c>
      <c r="E84" s="12">
        <v>500</v>
      </c>
      <c r="F84" s="13">
        <v>7300</v>
      </c>
      <c r="G84" s="14"/>
      <c r="H84" s="130">
        <f t="shared" si="20"/>
        <v>0</v>
      </c>
      <c r="I84" s="32">
        <f t="shared" si="21"/>
        <v>0</v>
      </c>
      <c r="J84" s="18"/>
      <c r="K84" s="268"/>
      <c r="L84" s="2"/>
      <c r="M84" s="2"/>
    </row>
    <row r="85" spans="1:13" ht="15" hidden="1" customHeight="1" outlineLevel="2" x14ac:dyDescent="0.25">
      <c r="A85" s="172" t="s">
        <v>19</v>
      </c>
      <c r="B85" s="172" t="s">
        <v>77</v>
      </c>
      <c r="C85" s="15" t="s">
        <v>83</v>
      </c>
      <c r="D85" s="11" t="s">
        <v>25</v>
      </c>
      <c r="E85" s="12">
        <v>250</v>
      </c>
      <c r="F85" s="13">
        <v>3850</v>
      </c>
      <c r="G85" s="14"/>
      <c r="H85" s="130">
        <f t="shared" si="20"/>
        <v>0</v>
      </c>
      <c r="I85" s="32">
        <f t="shared" si="21"/>
        <v>0</v>
      </c>
      <c r="J85" s="18"/>
      <c r="K85" s="268"/>
      <c r="L85" s="2"/>
      <c r="M85" s="2"/>
    </row>
    <row r="86" spans="1:13" ht="29.45" hidden="1" customHeight="1" outlineLevel="2" x14ac:dyDescent="0.25">
      <c r="A86" s="172" t="s">
        <v>19</v>
      </c>
      <c r="B86" s="172" t="s">
        <v>77</v>
      </c>
      <c r="C86" s="11" t="s">
        <v>84</v>
      </c>
      <c r="D86" s="11" t="s">
        <v>25</v>
      </c>
      <c r="E86" s="12">
        <v>350</v>
      </c>
      <c r="F86" s="13">
        <v>1800</v>
      </c>
      <c r="G86" s="14"/>
      <c r="H86" s="130">
        <f t="shared" si="20"/>
        <v>0</v>
      </c>
      <c r="I86" s="32">
        <f t="shared" si="21"/>
        <v>0</v>
      </c>
      <c r="J86" s="18"/>
      <c r="K86" s="268"/>
      <c r="L86" s="2"/>
      <c r="M86" s="2"/>
    </row>
    <row r="87" spans="1:13" ht="30" hidden="1" customHeight="1" outlineLevel="2" x14ac:dyDescent="0.25">
      <c r="A87" s="172" t="s">
        <v>19</v>
      </c>
      <c r="B87" s="172" t="s">
        <v>77</v>
      </c>
      <c r="C87" s="11" t="s">
        <v>85</v>
      </c>
      <c r="D87" s="11" t="s">
        <v>25</v>
      </c>
      <c r="E87" s="12">
        <v>300</v>
      </c>
      <c r="F87" s="13">
        <v>2500</v>
      </c>
      <c r="G87" s="14"/>
      <c r="H87" s="130">
        <f t="shared" si="20"/>
        <v>0</v>
      </c>
      <c r="I87" s="32">
        <f t="shared" si="21"/>
        <v>0</v>
      </c>
      <c r="J87" s="18"/>
      <c r="K87" s="268"/>
      <c r="L87" s="2"/>
      <c r="M87" s="2"/>
    </row>
    <row r="88" spans="1:13" ht="40.9" hidden="1" customHeight="1" outlineLevel="2" x14ac:dyDescent="0.25">
      <c r="A88" s="172" t="s">
        <v>19</v>
      </c>
      <c r="B88" s="172" t="s">
        <v>77</v>
      </c>
      <c r="C88" s="11" t="s">
        <v>86</v>
      </c>
      <c r="D88" s="11" t="s">
        <v>25</v>
      </c>
      <c r="E88" s="12">
        <v>500</v>
      </c>
      <c r="F88" s="13">
        <v>4200</v>
      </c>
      <c r="G88" s="14"/>
      <c r="H88" s="130">
        <f t="shared" si="20"/>
        <v>0</v>
      </c>
      <c r="I88" s="32">
        <f t="shared" si="21"/>
        <v>0</v>
      </c>
      <c r="J88" s="18"/>
      <c r="K88" s="268"/>
      <c r="L88" s="2"/>
      <c r="M88" s="2"/>
    </row>
    <row r="89" spans="1:13" ht="42.6" hidden="1" customHeight="1" outlineLevel="2" x14ac:dyDescent="0.25">
      <c r="A89" s="172" t="s">
        <v>19</v>
      </c>
      <c r="B89" s="172" t="s">
        <v>77</v>
      </c>
      <c r="C89" s="11" t="s">
        <v>86</v>
      </c>
      <c r="D89" s="11" t="s">
        <v>25</v>
      </c>
      <c r="E89" s="12">
        <v>250</v>
      </c>
      <c r="F89" s="13">
        <v>2300</v>
      </c>
      <c r="G89" s="14"/>
      <c r="H89" s="130">
        <f t="shared" si="20"/>
        <v>0</v>
      </c>
      <c r="I89" s="32">
        <f t="shared" si="21"/>
        <v>0</v>
      </c>
      <c r="J89" s="18"/>
      <c r="K89" s="268"/>
      <c r="L89" s="2"/>
      <c r="M89" s="2"/>
    </row>
    <row r="90" spans="1:13" s="9" customFormat="1" ht="15" hidden="1" customHeight="1" outlineLevel="1" collapsed="1" x14ac:dyDescent="0.25">
      <c r="A90" s="172" t="s">
        <v>19</v>
      </c>
      <c r="B90" s="172" t="s">
        <v>77</v>
      </c>
      <c r="C90" s="175" t="s">
        <v>47</v>
      </c>
      <c r="D90" s="34"/>
      <c r="E90" s="61"/>
      <c r="F90" s="62"/>
      <c r="G90" s="154">
        <f>SUM(G91:G97)</f>
        <v>0</v>
      </c>
      <c r="H90" s="132"/>
      <c r="I90" s="66"/>
      <c r="J90" s="29"/>
      <c r="K90" s="269"/>
      <c r="L90" s="8"/>
      <c r="M90" s="8"/>
    </row>
    <row r="91" spans="1:13" ht="30" hidden="1" customHeight="1" outlineLevel="1" x14ac:dyDescent="0.25">
      <c r="A91" s="172" t="s">
        <v>19</v>
      </c>
      <c r="B91" s="172" t="s">
        <v>77</v>
      </c>
      <c r="C91" s="15" t="s">
        <v>87</v>
      </c>
      <c r="D91" s="11" t="s">
        <v>25</v>
      </c>
      <c r="E91" s="12">
        <v>450</v>
      </c>
      <c r="F91" s="16">
        <v>3100</v>
      </c>
      <c r="G91" s="14"/>
      <c r="H91" s="130">
        <f>(E91*G91)/$E$2</f>
        <v>0</v>
      </c>
      <c r="I91" s="32">
        <f>F91*G91</f>
        <v>0</v>
      </c>
      <c r="J91" s="18"/>
      <c r="K91" s="268"/>
      <c r="L91" s="2"/>
      <c r="M91" s="2"/>
    </row>
    <row r="92" spans="1:13" ht="28.9" hidden="1" customHeight="1" outlineLevel="1" x14ac:dyDescent="0.25">
      <c r="A92" s="172" t="s">
        <v>19</v>
      </c>
      <c r="B92" s="172" t="s">
        <v>77</v>
      </c>
      <c r="C92" s="15" t="s">
        <v>87</v>
      </c>
      <c r="D92" s="11" t="s">
        <v>25</v>
      </c>
      <c r="E92" s="12">
        <v>200</v>
      </c>
      <c r="F92" s="16">
        <v>1750</v>
      </c>
      <c r="G92" s="14"/>
      <c r="H92" s="130">
        <f t="shared" ref="H92:H97" si="22">(E92*G92)/$E$2</f>
        <v>0</v>
      </c>
      <c r="I92" s="32">
        <f t="shared" ref="I92:I97" si="23">F92*G92</f>
        <v>0</v>
      </c>
      <c r="J92" s="18"/>
      <c r="K92" s="268"/>
      <c r="L92" s="2"/>
      <c r="M92" s="2"/>
    </row>
    <row r="93" spans="1:13" s="283" customFormat="1" ht="28.9" hidden="1" customHeight="1" outlineLevel="1" x14ac:dyDescent="0.25">
      <c r="A93" s="277" t="s">
        <v>19</v>
      </c>
      <c r="B93" s="277" t="s">
        <v>77</v>
      </c>
      <c r="C93" s="235" t="s">
        <v>88</v>
      </c>
      <c r="D93" s="235" t="s">
        <v>25</v>
      </c>
      <c r="E93" s="279">
        <v>450</v>
      </c>
      <c r="F93" s="237">
        <v>1100</v>
      </c>
      <c r="G93" s="238"/>
      <c r="H93" s="239">
        <f>(E93*G93)/$E$2</f>
        <v>0</v>
      </c>
      <c r="I93" s="240">
        <f>F93*G93</f>
        <v>0</v>
      </c>
      <c r="J93" s="280"/>
      <c r="K93" s="281"/>
      <c r="L93" s="282"/>
      <c r="M93" s="282"/>
    </row>
    <row r="94" spans="1:13" ht="15" hidden="1" customHeight="1" outlineLevel="1" x14ac:dyDescent="0.25">
      <c r="A94" s="172" t="s">
        <v>19</v>
      </c>
      <c r="B94" s="172" t="s">
        <v>77</v>
      </c>
      <c r="C94" s="15" t="s">
        <v>89</v>
      </c>
      <c r="D94" s="11" t="s">
        <v>25</v>
      </c>
      <c r="E94" s="12">
        <v>400</v>
      </c>
      <c r="F94" s="16">
        <v>1000</v>
      </c>
      <c r="G94" s="14"/>
      <c r="H94" s="130">
        <f t="shared" si="22"/>
        <v>0</v>
      </c>
      <c r="I94" s="32">
        <f t="shared" si="23"/>
        <v>0</v>
      </c>
      <c r="J94" s="18"/>
      <c r="K94" s="268"/>
      <c r="L94" s="2"/>
      <c r="M94" s="2"/>
    </row>
    <row r="95" spans="1:13" ht="15" hidden="1" customHeight="1" outlineLevel="1" x14ac:dyDescent="0.25">
      <c r="A95" s="172" t="s">
        <v>19</v>
      </c>
      <c r="B95" s="172" t="s">
        <v>77</v>
      </c>
      <c r="C95" s="11" t="s">
        <v>90</v>
      </c>
      <c r="D95" s="11" t="s">
        <v>25</v>
      </c>
      <c r="E95" s="12">
        <v>1000</v>
      </c>
      <c r="F95" s="13">
        <v>2500</v>
      </c>
      <c r="G95" s="14"/>
      <c r="H95" s="130">
        <f t="shared" si="22"/>
        <v>0</v>
      </c>
      <c r="I95" s="32">
        <f t="shared" si="23"/>
        <v>0</v>
      </c>
      <c r="J95" s="18"/>
      <c r="K95" s="268"/>
      <c r="L95" s="2"/>
      <c r="M95" s="2"/>
    </row>
    <row r="96" spans="1:13" s="283" customFormat="1" ht="30.6" hidden="1" customHeight="1" outlineLevel="1" x14ac:dyDescent="0.25">
      <c r="A96" s="277" t="s">
        <v>19</v>
      </c>
      <c r="B96" s="277" t="s">
        <v>77</v>
      </c>
      <c r="C96" s="235" t="s">
        <v>91</v>
      </c>
      <c r="D96" s="235" t="s">
        <v>25</v>
      </c>
      <c r="E96" s="279">
        <v>500</v>
      </c>
      <c r="F96" s="237">
        <v>1120</v>
      </c>
      <c r="G96" s="238"/>
      <c r="H96" s="239">
        <f t="shared" si="22"/>
        <v>0</v>
      </c>
      <c r="I96" s="240">
        <f t="shared" si="23"/>
        <v>0</v>
      </c>
      <c r="J96" s="280"/>
      <c r="K96" s="281"/>
      <c r="L96" s="282"/>
      <c r="M96" s="282"/>
    </row>
    <row r="97" spans="1:13" s="283" customFormat="1" ht="15" hidden="1" customHeight="1" outlineLevel="1" x14ac:dyDescent="0.25">
      <c r="A97" s="277" t="s">
        <v>19</v>
      </c>
      <c r="B97" s="277" t="s">
        <v>77</v>
      </c>
      <c r="C97" s="235" t="s">
        <v>92</v>
      </c>
      <c r="D97" s="235" t="s">
        <v>25</v>
      </c>
      <c r="E97" s="279">
        <v>100</v>
      </c>
      <c r="F97" s="237">
        <v>840</v>
      </c>
      <c r="G97" s="238"/>
      <c r="H97" s="239">
        <f t="shared" si="22"/>
        <v>0</v>
      </c>
      <c r="I97" s="240">
        <f t="shared" si="23"/>
        <v>0</v>
      </c>
      <c r="J97" s="280"/>
      <c r="K97" s="281"/>
      <c r="L97" s="282"/>
      <c r="M97" s="282"/>
    </row>
    <row r="98" spans="1:13" s="9" customFormat="1" ht="15" hidden="1" customHeight="1" x14ac:dyDescent="0.25">
      <c r="A98" s="172" t="s">
        <v>93</v>
      </c>
      <c r="B98" s="172" t="s">
        <v>94</v>
      </c>
      <c r="C98" s="392" t="s">
        <v>95</v>
      </c>
      <c r="D98" s="393"/>
      <c r="E98" s="394"/>
      <c r="F98" s="68"/>
      <c r="G98" s="162">
        <f>G99+G119</f>
        <v>0</v>
      </c>
      <c r="H98" s="133"/>
      <c r="I98" s="69"/>
      <c r="J98" s="18"/>
      <c r="K98" s="269"/>
      <c r="L98" s="8"/>
      <c r="M98" s="8"/>
    </row>
    <row r="99" spans="1:13" ht="15" hidden="1" customHeight="1" outlineLevel="1" x14ac:dyDescent="0.25">
      <c r="A99" s="172" t="s">
        <v>93</v>
      </c>
      <c r="B99" s="172" t="s">
        <v>94</v>
      </c>
      <c r="C99" s="342" t="s">
        <v>96</v>
      </c>
      <c r="D99" s="343"/>
      <c r="E99" s="344"/>
      <c r="F99" s="70"/>
      <c r="G99" s="157">
        <f>G100+G108+G114</f>
        <v>0</v>
      </c>
      <c r="H99" s="134"/>
      <c r="I99" s="71"/>
      <c r="J99" s="18"/>
      <c r="K99" s="268"/>
      <c r="L99" s="2"/>
      <c r="M99" s="2"/>
    </row>
    <row r="100" spans="1:13" ht="15" hidden="1" customHeight="1" outlineLevel="1" x14ac:dyDescent="0.25">
      <c r="A100" s="172" t="s">
        <v>93</v>
      </c>
      <c r="B100" s="172" t="s">
        <v>94</v>
      </c>
      <c r="C100" s="175" t="s">
        <v>23</v>
      </c>
      <c r="D100" s="36"/>
      <c r="E100" s="72"/>
      <c r="F100" s="73"/>
      <c r="G100" s="156">
        <f>SUM(G101:G107)</f>
        <v>0</v>
      </c>
      <c r="H100" s="135"/>
      <c r="I100" s="74"/>
      <c r="J100" s="18"/>
      <c r="K100" s="268"/>
      <c r="L100" s="2"/>
      <c r="M100" s="2"/>
    </row>
    <row r="101" spans="1:13" s="283" customFormat="1" ht="15" hidden="1" customHeight="1" outlineLevel="2" x14ac:dyDescent="0.25">
      <c r="A101" s="277" t="s">
        <v>93</v>
      </c>
      <c r="B101" s="277" t="s">
        <v>94</v>
      </c>
      <c r="C101" s="278" t="s">
        <v>97</v>
      </c>
      <c r="D101" s="235" t="s">
        <v>25</v>
      </c>
      <c r="E101" s="279">
        <v>120</v>
      </c>
      <c r="F101" s="284">
        <v>790</v>
      </c>
      <c r="G101" s="238"/>
      <c r="H101" s="239">
        <f t="shared" ref="H101:H107" si="24">(E101*G101)/$E$2</f>
        <v>0</v>
      </c>
      <c r="I101" s="240">
        <f t="shared" ref="I101:I107" si="25">F101*G101</f>
        <v>0</v>
      </c>
      <c r="J101" s="280"/>
      <c r="K101" s="281"/>
      <c r="L101" s="282"/>
      <c r="M101" s="282"/>
    </row>
    <row r="102" spans="1:13" ht="31.15" hidden="1" customHeight="1" outlineLevel="2" x14ac:dyDescent="0.25">
      <c r="A102" s="172" t="s">
        <v>93</v>
      </c>
      <c r="B102" s="172" t="s">
        <v>94</v>
      </c>
      <c r="C102" s="11" t="s">
        <v>98</v>
      </c>
      <c r="D102" s="11" t="s">
        <v>25</v>
      </c>
      <c r="E102" s="12">
        <v>120</v>
      </c>
      <c r="F102" s="13">
        <v>820</v>
      </c>
      <c r="G102" s="14"/>
      <c r="H102" s="130">
        <f t="shared" si="24"/>
        <v>0</v>
      </c>
      <c r="I102" s="32">
        <f t="shared" si="25"/>
        <v>0</v>
      </c>
      <c r="J102" s="18"/>
      <c r="K102" s="268"/>
      <c r="L102" s="2"/>
      <c r="M102" s="2"/>
    </row>
    <row r="103" spans="1:13" ht="15" hidden="1" customHeight="1" outlineLevel="2" x14ac:dyDescent="0.25">
      <c r="A103" s="172" t="s">
        <v>93</v>
      </c>
      <c r="B103" s="172" t="s">
        <v>94</v>
      </c>
      <c r="C103" s="11" t="s">
        <v>99</v>
      </c>
      <c r="D103" s="11" t="s">
        <v>25</v>
      </c>
      <c r="E103" s="12">
        <v>120</v>
      </c>
      <c r="F103" s="13">
        <v>1150</v>
      </c>
      <c r="G103" s="14"/>
      <c r="H103" s="130">
        <f t="shared" si="24"/>
        <v>0</v>
      </c>
      <c r="I103" s="32">
        <f t="shared" si="25"/>
        <v>0</v>
      </c>
      <c r="J103" s="18"/>
      <c r="K103" s="268"/>
      <c r="L103" s="2"/>
      <c r="M103" s="2"/>
    </row>
    <row r="104" spans="1:13" ht="15" hidden="1" customHeight="1" outlineLevel="2" x14ac:dyDescent="0.25">
      <c r="A104" s="172" t="s">
        <v>93</v>
      </c>
      <c r="B104" s="172" t="s">
        <v>94</v>
      </c>
      <c r="C104" s="15" t="s">
        <v>100</v>
      </c>
      <c r="D104" s="15" t="s">
        <v>25</v>
      </c>
      <c r="E104" s="12">
        <v>120</v>
      </c>
      <c r="F104" s="16">
        <v>850</v>
      </c>
      <c r="G104" s="17"/>
      <c r="H104" s="128">
        <f t="shared" si="24"/>
        <v>0</v>
      </c>
      <c r="I104" s="32">
        <f t="shared" si="25"/>
        <v>0</v>
      </c>
      <c r="J104" s="18"/>
      <c r="K104" s="268"/>
      <c r="L104" s="2"/>
      <c r="M104" s="2"/>
    </row>
    <row r="105" spans="1:13" ht="15" hidden="1" customHeight="1" outlineLevel="2" x14ac:dyDescent="0.25">
      <c r="A105" s="172" t="s">
        <v>93</v>
      </c>
      <c r="B105" s="172" t="s">
        <v>94</v>
      </c>
      <c r="C105" s="11" t="s">
        <v>101</v>
      </c>
      <c r="D105" s="11" t="s">
        <v>25</v>
      </c>
      <c r="E105" s="12">
        <v>120</v>
      </c>
      <c r="F105" s="13">
        <v>590</v>
      </c>
      <c r="G105" s="14"/>
      <c r="H105" s="130">
        <f t="shared" si="24"/>
        <v>0</v>
      </c>
      <c r="I105" s="32">
        <f t="shared" si="25"/>
        <v>0</v>
      </c>
      <c r="J105" s="18"/>
      <c r="K105" s="268"/>
      <c r="L105" s="2"/>
      <c r="M105" s="2"/>
    </row>
    <row r="106" spans="1:13" ht="15" hidden="1" customHeight="1" outlineLevel="2" x14ac:dyDescent="0.25">
      <c r="A106" s="172" t="s">
        <v>93</v>
      </c>
      <c r="B106" s="172" t="s">
        <v>94</v>
      </c>
      <c r="C106" s="11" t="s">
        <v>102</v>
      </c>
      <c r="D106" s="11" t="s">
        <v>25</v>
      </c>
      <c r="E106" s="12">
        <v>120</v>
      </c>
      <c r="F106" s="13">
        <v>790</v>
      </c>
      <c r="G106" s="14"/>
      <c r="H106" s="130">
        <f t="shared" si="24"/>
        <v>0</v>
      </c>
      <c r="I106" s="32">
        <f t="shared" si="25"/>
        <v>0</v>
      </c>
      <c r="J106" s="18"/>
      <c r="K106" s="268"/>
      <c r="L106" s="2"/>
      <c r="M106" s="2"/>
    </row>
    <row r="107" spans="1:13" ht="15" hidden="1" customHeight="1" outlineLevel="2" x14ac:dyDescent="0.25">
      <c r="A107" s="172" t="s">
        <v>93</v>
      </c>
      <c r="B107" s="172" t="s">
        <v>94</v>
      </c>
      <c r="C107" s="11" t="s">
        <v>103</v>
      </c>
      <c r="D107" s="11" t="s">
        <v>25</v>
      </c>
      <c r="E107" s="12">
        <v>120</v>
      </c>
      <c r="F107" s="13">
        <v>980</v>
      </c>
      <c r="G107" s="14"/>
      <c r="H107" s="130">
        <f t="shared" si="24"/>
        <v>0</v>
      </c>
      <c r="I107" s="32">
        <f t="shared" si="25"/>
        <v>0</v>
      </c>
      <c r="J107" s="18"/>
      <c r="K107" s="268"/>
      <c r="L107" s="2"/>
      <c r="M107" s="2"/>
    </row>
    <row r="108" spans="1:13" ht="15" hidden="1" customHeight="1" outlineLevel="1" x14ac:dyDescent="0.25">
      <c r="A108" s="172" t="s">
        <v>93</v>
      </c>
      <c r="B108" s="172" t="s">
        <v>94</v>
      </c>
      <c r="C108" s="175" t="s">
        <v>33</v>
      </c>
      <c r="D108" s="36"/>
      <c r="E108" s="72"/>
      <c r="F108" s="73"/>
      <c r="G108" s="156">
        <f>SUM(G109:G113)</f>
        <v>0</v>
      </c>
      <c r="H108" s="135"/>
      <c r="I108" s="74"/>
      <c r="J108" s="18"/>
      <c r="K108" s="268"/>
      <c r="L108" s="2"/>
      <c r="M108" s="2"/>
    </row>
    <row r="109" spans="1:13" ht="15" hidden="1" customHeight="1" outlineLevel="2" x14ac:dyDescent="0.25">
      <c r="A109" s="172" t="s">
        <v>93</v>
      </c>
      <c r="B109" s="172" t="s">
        <v>94</v>
      </c>
      <c r="C109" s="11" t="s">
        <v>104</v>
      </c>
      <c r="D109" s="11" t="s">
        <v>25</v>
      </c>
      <c r="E109" s="12">
        <v>120</v>
      </c>
      <c r="F109" s="13">
        <v>550</v>
      </c>
      <c r="G109" s="14"/>
      <c r="H109" s="130">
        <f t="shared" ref="H109:H113" si="26">(E109*G109)/$E$2</f>
        <v>0</v>
      </c>
      <c r="I109" s="32">
        <f t="shared" ref="I109:I113" si="27">F109*G109</f>
        <v>0</v>
      </c>
      <c r="J109" s="18"/>
      <c r="K109" s="268"/>
      <c r="L109" s="2"/>
      <c r="M109" s="2"/>
    </row>
    <row r="110" spans="1:13" ht="30" hidden="1" customHeight="1" outlineLevel="2" x14ac:dyDescent="0.25">
      <c r="A110" s="172" t="s">
        <v>93</v>
      </c>
      <c r="B110" s="172" t="s">
        <v>94</v>
      </c>
      <c r="C110" s="11" t="s">
        <v>105</v>
      </c>
      <c r="D110" s="11" t="s">
        <v>25</v>
      </c>
      <c r="E110" s="12">
        <v>120</v>
      </c>
      <c r="F110" s="13">
        <v>630</v>
      </c>
      <c r="G110" s="14"/>
      <c r="H110" s="130">
        <f t="shared" si="26"/>
        <v>0</v>
      </c>
      <c r="I110" s="32">
        <f t="shared" si="27"/>
        <v>0</v>
      </c>
      <c r="J110" s="18"/>
      <c r="K110" s="268"/>
      <c r="L110" s="2"/>
      <c r="M110" s="2"/>
    </row>
    <row r="111" spans="1:13" ht="31.9" hidden="1" customHeight="1" outlineLevel="2" x14ac:dyDescent="0.25">
      <c r="A111" s="172" t="s">
        <v>93</v>
      </c>
      <c r="B111" s="172" t="s">
        <v>94</v>
      </c>
      <c r="C111" s="11" t="s">
        <v>106</v>
      </c>
      <c r="D111" s="11" t="s">
        <v>25</v>
      </c>
      <c r="E111" s="12">
        <v>120</v>
      </c>
      <c r="F111" s="13">
        <v>590</v>
      </c>
      <c r="G111" s="14"/>
      <c r="H111" s="130">
        <f t="shared" si="26"/>
        <v>0</v>
      </c>
      <c r="I111" s="32">
        <f t="shared" si="27"/>
        <v>0</v>
      </c>
      <c r="J111" s="18"/>
      <c r="K111" s="268"/>
      <c r="L111" s="2"/>
      <c r="M111" s="2"/>
    </row>
    <row r="112" spans="1:13" ht="15" hidden="1" customHeight="1" outlineLevel="2" x14ac:dyDescent="0.25">
      <c r="A112" s="172" t="s">
        <v>93</v>
      </c>
      <c r="B112" s="172" t="s">
        <v>94</v>
      </c>
      <c r="C112" s="11" t="s">
        <v>107</v>
      </c>
      <c r="D112" s="11" t="s">
        <v>25</v>
      </c>
      <c r="E112" s="12">
        <v>120</v>
      </c>
      <c r="F112" s="13">
        <v>650</v>
      </c>
      <c r="G112" s="14"/>
      <c r="H112" s="130">
        <f t="shared" si="26"/>
        <v>0</v>
      </c>
      <c r="I112" s="32">
        <f t="shared" si="27"/>
        <v>0</v>
      </c>
      <c r="J112" s="18"/>
      <c r="K112" s="268"/>
      <c r="L112" s="2"/>
      <c r="M112" s="2"/>
    </row>
    <row r="113" spans="1:13" ht="15" hidden="1" customHeight="1" outlineLevel="2" x14ac:dyDescent="0.25">
      <c r="A113" s="172" t="s">
        <v>93</v>
      </c>
      <c r="B113" s="172" t="s">
        <v>94</v>
      </c>
      <c r="C113" s="11" t="s">
        <v>108</v>
      </c>
      <c r="D113" s="11" t="s">
        <v>25</v>
      </c>
      <c r="E113" s="12">
        <v>120</v>
      </c>
      <c r="F113" s="13">
        <v>750</v>
      </c>
      <c r="G113" s="14"/>
      <c r="H113" s="130">
        <f t="shared" si="26"/>
        <v>0</v>
      </c>
      <c r="I113" s="32">
        <f t="shared" si="27"/>
        <v>0</v>
      </c>
      <c r="J113" s="18"/>
      <c r="K113" s="268"/>
      <c r="L113" s="2"/>
      <c r="M113" s="2"/>
    </row>
    <row r="114" spans="1:13" ht="15" hidden="1" customHeight="1" outlineLevel="1" x14ac:dyDescent="0.25">
      <c r="A114" s="172" t="s">
        <v>93</v>
      </c>
      <c r="B114" s="172" t="s">
        <v>94</v>
      </c>
      <c r="C114" s="175" t="s">
        <v>47</v>
      </c>
      <c r="D114" s="36"/>
      <c r="E114" s="72"/>
      <c r="F114" s="73"/>
      <c r="G114" s="156">
        <f>SUM(G115:G118)</f>
        <v>0</v>
      </c>
      <c r="H114" s="135"/>
      <c r="I114" s="74"/>
      <c r="J114" s="18"/>
      <c r="K114" s="268"/>
      <c r="L114" s="2"/>
      <c r="M114" s="2"/>
    </row>
    <row r="115" spans="1:13" ht="15" hidden="1" customHeight="1" outlineLevel="2" x14ac:dyDescent="0.25">
      <c r="A115" s="172" t="s">
        <v>93</v>
      </c>
      <c r="B115" s="172" t="s">
        <v>94</v>
      </c>
      <c r="C115" s="11" t="s">
        <v>109</v>
      </c>
      <c r="D115" s="11" t="s">
        <v>25</v>
      </c>
      <c r="E115" s="12">
        <v>120</v>
      </c>
      <c r="F115" s="16">
        <v>480</v>
      </c>
      <c r="G115" s="14"/>
      <c r="H115" s="130">
        <f t="shared" ref="H115:H118" si="28">(E115*G115)/$E$2</f>
        <v>0</v>
      </c>
      <c r="I115" s="32">
        <f t="shared" ref="I115:I118" si="29">F115*G115</f>
        <v>0</v>
      </c>
      <c r="J115" s="18"/>
      <c r="K115" s="268"/>
      <c r="L115" s="2"/>
      <c r="M115" s="2"/>
    </row>
    <row r="116" spans="1:13" ht="30.6" hidden="1" customHeight="1" outlineLevel="2" x14ac:dyDescent="0.25">
      <c r="A116" s="172" t="s">
        <v>93</v>
      </c>
      <c r="B116" s="172" t="s">
        <v>94</v>
      </c>
      <c r="C116" s="11" t="s">
        <v>110</v>
      </c>
      <c r="D116" s="11" t="s">
        <v>25</v>
      </c>
      <c r="E116" s="12">
        <v>120</v>
      </c>
      <c r="F116" s="16">
        <v>540</v>
      </c>
      <c r="G116" s="14"/>
      <c r="H116" s="130">
        <f t="shared" si="28"/>
        <v>0</v>
      </c>
      <c r="I116" s="32">
        <f t="shared" si="29"/>
        <v>0</v>
      </c>
      <c r="J116" s="18"/>
      <c r="K116" s="268"/>
      <c r="L116" s="2"/>
      <c r="M116" s="2"/>
    </row>
    <row r="117" spans="1:13" ht="15" hidden="1" customHeight="1" outlineLevel="2" x14ac:dyDescent="0.25">
      <c r="A117" s="172" t="s">
        <v>93</v>
      </c>
      <c r="B117" s="172" t="s">
        <v>94</v>
      </c>
      <c r="C117" s="11" t="s">
        <v>111</v>
      </c>
      <c r="D117" s="11" t="s">
        <v>25</v>
      </c>
      <c r="E117" s="12">
        <v>120</v>
      </c>
      <c r="F117" s="16">
        <v>490</v>
      </c>
      <c r="G117" s="14"/>
      <c r="H117" s="130">
        <f t="shared" si="28"/>
        <v>0</v>
      </c>
      <c r="I117" s="32">
        <f t="shared" si="29"/>
        <v>0</v>
      </c>
      <c r="J117" s="18"/>
      <c r="K117" s="268"/>
      <c r="L117" s="2"/>
      <c r="M117" s="2"/>
    </row>
    <row r="118" spans="1:13" ht="12.75" hidden="1" customHeight="1" outlineLevel="2" x14ac:dyDescent="0.25">
      <c r="A118" s="172" t="s">
        <v>93</v>
      </c>
      <c r="B118" s="172" t="s">
        <v>94</v>
      </c>
      <c r="C118" s="11" t="s">
        <v>112</v>
      </c>
      <c r="D118" s="11" t="s">
        <v>25</v>
      </c>
      <c r="E118" s="12">
        <v>120</v>
      </c>
      <c r="F118" s="16">
        <v>650</v>
      </c>
      <c r="G118" s="14"/>
      <c r="H118" s="130">
        <f t="shared" si="28"/>
        <v>0</v>
      </c>
      <c r="I118" s="32">
        <f t="shared" si="29"/>
        <v>0</v>
      </c>
      <c r="J118" s="18"/>
      <c r="K118" s="268"/>
      <c r="L118" s="2"/>
      <c r="M118" s="2"/>
    </row>
    <row r="119" spans="1:13" ht="15" hidden="1" customHeight="1" outlineLevel="1" x14ac:dyDescent="0.25">
      <c r="A119" s="172" t="s">
        <v>93</v>
      </c>
      <c r="B119" s="172" t="s">
        <v>113</v>
      </c>
      <c r="C119" s="342" t="s">
        <v>114</v>
      </c>
      <c r="D119" s="343"/>
      <c r="E119" s="344"/>
      <c r="F119" s="70"/>
      <c r="G119" s="157">
        <f>G120+G128+G134</f>
        <v>0</v>
      </c>
      <c r="H119" s="134"/>
      <c r="I119" s="71"/>
      <c r="J119" s="18"/>
      <c r="K119" s="268"/>
      <c r="L119" s="2"/>
      <c r="M119" s="2"/>
    </row>
    <row r="120" spans="1:13" ht="15" hidden="1" customHeight="1" outlineLevel="1" x14ac:dyDescent="0.25">
      <c r="A120" s="172" t="s">
        <v>93</v>
      </c>
      <c r="B120" s="172" t="s">
        <v>113</v>
      </c>
      <c r="C120" s="175" t="s">
        <v>23</v>
      </c>
      <c r="D120" s="36"/>
      <c r="E120" s="72"/>
      <c r="F120" s="73"/>
      <c r="G120" s="156">
        <f>SUM(G121:G127)</f>
        <v>0</v>
      </c>
      <c r="H120" s="135"/>
      <c r="I120" s="74"/>
      <c r="J120" s="18"/>
      <c r="K120" s="268"/>
      <c r="L120" s="2"/>
      <c r="M120" s="2"/>
    </row>
    <row r="121" spans="1:13" s="283" customFormat="1" ht="15" hidden="1" customHeight="1" outlineLevel="2" x14ac:dyDescent="0.25">
      <c r="A121" s="277" t="s">
        <v>93</v>
      </c>
      <c r="B121" s="277" t="s">
        <v>113</v>
      </c>
      <c r="C121" s="278" t="s">
        <v>97</v>
      </c>
      <c r="D121" s="235" t="s">
        <v>25</v>
      </c>
      <c r="E121" s="279">
        <v>600</v>
      </c>
      <c r="F121" s="284">
        <v>4059.9999999999995</v>
      </c>
      <c r="G121" s="238"/>
      <c r="H121" s="239">
        <f t="shared" ref="H121:H127" si="30">(E121*G121)/$E$2</f>
        <v>0</v>
      </c>
      <c r="I121" s="240">
        <f t="shared" ref="I121:I127" si="31">F121*G121</f>
        <v>0</v>
      </c>
      <c r="J121" s="280"/>
      <c r="K121" s="281"/>
      <c r="L121" s="282"/>
      <c r="M121" s="282"/>
    </row>
    <row r="122" spans="1:13" ht="31.5" hidden="1" customHeight="1" outlineLevel="2" x14ac:dyDescent="0.25">
      <c r="A122" s="172" t="s">
        <v>93</v>
      </c>
      <c r="B122" s="172" t="s">
        <v>113</v>
      </c>
      <c r="C122" s="11" t="s">
        <v>98</v>
      </c>
      <c r="D122" s="11" t="s">
        <v>25</v>
      </c>
      <c r="E122" s="12">
        <v>600</v>
      </c>
      <c r="F122" s="13">
        <v>4100</v>
      </c>
      <c r="G122" s="14"/>
      <c r="H122" s="130">
        <f t="shared" si="30"/>
        <v>0</v>
      </c>
      <c r="I122" s="32">
        <f t="shared" si="31"/>
        <v>0</v>
      </c>
      <c r="J122" s="18"/>
      <c r="K122" s="268"/>
      <c r="L122" s="2"/>
      <c r="M122" s="2"/>
    </row>
    <row r="123" spans="1:13" ht="15" hidden="1" customHeight="1" outlineLevel="2" x14ac:dyDescent="0.25">
      <c r="A123" s="172" t="s">
        <v>93</v>
      </c>
      <c r="B123" s="172" t="s">
        <v>113</v>
      </c>
      <c r="C123" s="11" t="s">
        <v>99</v>
      </c>
      <c r="D123" s="11" t="s">
        <v>25</v>
      </c>
      <c r="E123" s="12">
        <v>600</v>
      </c>
      <c r="F123" s="13">
        <v>5500</v>
      </c>
      <c r="G123" s="14"/>
      <c r="H123" s="130">
        <f t="shared" si="30"/>
        <v>0</v>
      </c>
      <c r="I123" s="32">
        <f t="shared" si="31"/>
        <v>0</v>
      </c>
      <c r="J123" s="18"/>
      <c r="K123" s="268"/>
      <c r="L123" s="2"/>
      <c r="M123" s="2"/>
    </row>
    <row r="124" spans="1:13" ht="15" hidden="1" customHeight="1" outlineLevel="2" x14ac:dyDescent="0.25">
      <c r="A124" s="172" t="s">
        <v>93</v>
      </c>
      <c r="B124" s="172" t="s">
        <v>113</v>
      </c>
      <c r="C124" s="11" t="s">
        <v>100</v>
      </c>
      <c r="D124" s="11" t="s">
        <v>25</v>
      </c>
      <c r="E124" s="12">
        <v>600</v>
      </c>
      <c r="F124" s="13">
        <v>4100</v>
      </c>
      <c r="G124" s="14"/>
      <c r="H124" s="130">
        <f t="shared" si="30"/>
        <v>0</v>
      </c>
      <c r="I124" s="32">
        <f t="shared" si="31"/>
        <v>0</v>
      </c>
      <c r="J124" s="18"/>
      <c r="K124" s="268"/>
      <c r="L124" s="2"/>
      <c r="M124" s="2"/>
    </row>
    <row r="125" spans="1:13" ht="15" hidden="1" customHeight="1" outlineLevel="2" x14ac:dyDescent="0.25">
      <c r="A125" s="172" t="s">
        <v>93</v>
      </c>
      <c r="B125" s="172" t="s">
        <v>113</v>
      </c>
      <c r="C125" s="11" t="s">
        <v>101</v>
      </c>
      <c r="D125" s="11" t="s">
        <v>25</v>
      </c>
      <c r="E125" s="12">
        <v>600</v>
      </c>
      <c r="F125" s="13">
        <v>2950</v>
      </c>
      <c r="G125" s="14"/>
      <c r="H125" s="130">
        <f t="shared" si="30"/>
        <v>0</v>
      </c>
      <c r="I125" s="32">
        <f t="shared" si="31"/>
        <v>0</v>
      </c>
      <c r="J125" s="18"/>
      <c r="K125" s="268"/>
      <c r="L125" s="2"/>
      <c r="M125" s="2"/>
    </row>
    <row r="126" spans="1:13" ht="15" hidden="1" customHeight="1" outlineLevel="2" x14ac:dyDescent="0.25">
      <c r="A126" s="172" t="s">
        <v>93</v>
      </c>
      <c r="B126" s="172" t="s">
        <v>113</v>
      </c>
      <c r="C126" s="11" t="s">
        <v>102</v>
      </c>
      <c r="D126" s="11" t="s">
        <v>25</v>
      </c>
      <c r="E126" s="12">
        <v>600</v>
      </c>
      <c r="F126" s="13">
        <v>3450</v>
      </c>
      <c r="G126" s="14"/>
      <c r="H126" s="130">
        <f t="shared" si="30"/>
        <v>0</v>
      </c>
      <c r="I126" s="32">
        <f t="shared" si="31"/>
        <v>0</v>
      </c>
      <c r="J126" s="18"/>
      <c r="K126" s="268"/>
      <c r="L126" s="2"/>
      <c r="M126" s="2"/>
    </row>
    <row r="127" spans="1:13" ht="15" hidden="1" customHeight="1" outlineLevel="2" x14ac:dyDescent="0.25">
      <c r="A127" s="172" t="s">
        <v>93</v>
      </c>
      <c r="B127" s="172" t="s">
        <v>113</v>
      </c>
      <c r="C127" s="11" t="s">
        <v>103</v>
      </c>
      <c r="D127" s="11" t="s">
        <v>25</v>
      </c>
      <c r="E127" s="12">
        <v>600</v>
      </c>
      <c r="F127" s="13">
        <v>5100</v>
      </c>
      <c r="G127" s="14"/>
      <c r="H127" s="130">
        <f t="shared" si="30"/>
        <v>0</v>
      </c>
      <c r="I127" s="32">
        <f t="shared" si="31"/>
        <v>0</v>
      </c>
      <c r="J127" s="18"/>
      <c r="K127" s="268"/>
      <c r="L127" s="2"/>
      <c r="M127" s="2"/>
    </row>
    <row r="128" spans="1:13" ht="15" hidden="1" customHeight="1" outlineLevel="1" x14ac:dyDescent="0.25">
      <c r="A128" s="172" t="s">
        <v>93</v>
      </c>
      <c r="B128" s="172" t="s">
        <v>113</v>
      </c>
      <c r="C128" s="175" t="s">
        <v>33</v>
      </c>
      <c r="D128" s="36"/>
      <c r="E128" s="72"/>
      <c r="F128" s="73"/>
      <c r="G128" s="158">
        <f>SUM(G129:G133)</f>
        <v>0</v>
      </c>
      <c r="H128" s="135"/>
      <c r="I128" s="74"/>
      <c r="J128" s="18"/>
      <c r="K128" s="268"/>
      <c r="L128" s="2"/>
      <c r="M128" s="2"/>
    </row>
    <row r="129" spans="1:13" ht="15" hidden="1" customHeight="1" outlineLevel="2" x14ac:dyDescent="0.25">
      <c r="A129" s="172" t="s">
        <v>93</v>
      </c>
      <c r="B129" s="172" t="s">
        <v>113</v>
      </c>
      <c r="C129" s="11" t="s">
        <v>104</v>
      </c>
      <c r="D129" s="11" t="s">
        <v>25</v>
      </c>
      <c r="E129" s="12">
        <v>600</v>
      </c>
      <c r="F129" s="13">
        <v>2800</v>
      </c>
      <c r="G129" s="14"/>
      <c r="H129" s="130">
        <f t="shared" ref="H129:H133" si="32">(E129*G129)/$E$2</f>
        <v>0</v>
      </c>
      <c r="I129" s="32">
        <f t="shared" ref="I129:I133" si="33">F129*G129</f>
        <v>0</v>
      </c>
      <c r="J129" s="18"/>
      <c r="K129" s="268"/>
      <c r="L129" s="2"/>
      <c r="M129" s="2"/>
    </row>
    <row r="130" spans="1:13" ht="31.15" hidden="1" customHeight="1" outlineLevel="2" x14ac:dyDescent="0.25">
      <c r="A130" s="172" t="s">
        <v>93</v>
      </c>
      <c r="B130" s="172" t="s">
        <v>113</v>
      </c>
      <c r="C130" s="11" t="s">
        <v>105</v>
      </c>
      <c r="D130" s="11" t="s">
        <v>25</v>
      </c>
      <c r="E130" s="12">
        <v>600</v>
      </c>
      <c r="F130" s="13">
        <v>2800</v>
      </c>
      <c r="G130" s="14"/>
      <c r="H130" s="130">
        <f t="shared" si="32"/>
        <v>0</v>
      </c>
      <c r="I130" s="32">
        <f t="shared" si="33"/>
        <v>0</v>
      </c>
      <c r="J130" s="18"/>
      <c r="K130" s="268"/>
      <c r="L130" s="2"/>
      <c r="M130" s="2"/>
    </row>
    <row r="131" spans="1:13" ht="37.5" hidden="1" customHeight="1" outlineLevel="2" x14ac:dyDescent="0.25">
      <c r="A131" s="172" t="s">
        <v>93</v>
      </c>
      <c r="B131" s="172" t="s">
        <v>113</v>
      </c>
      <c r="C131" s="11" t="s">
        <v>106</v>
      </c>
      <c r="D131" s="11" t="s">
        <v>25</v>
      </c>
      <c r="E131" s="12">
        <v>600</v>
      </c>
      <c r="F131" s="13">
        <v>2800</v>
      </c>
      <c r="G131" s="14"/>
      <c r="H131" s="130">
        <f t="shared" si="32"/>
        <v>0</v>
      </c>
      <c r="I131" s="32">
        <f t="shared" si="33"/>
        <v>0</v>
      </c>
      <c r="J131" s="18"/>
      <c r="K131" s="268"/>
      <c r="L131" s="2"/>
      <c r="M131" s="2"/>
    </row>
    <row r="132" spans="1:13" ht="15" hidden="1" customHeight="1" outlineLevel="2" x14ac:dyDescent="0.25">
      <c r="A132" s="172" t="s">
        <v>93</v>
      </c>
      <c r="B132" s="172" t="s">
        <v>113</v>
      </c>
      <c r="C132" s="11" t="s">
        <v>107</v>
      </c>
      <c r="D132" s="11" t="s">
        <v>25</v>
      </c>
      <c r="E132" s="12">
        <v>600</v>
      </c>
      <c r="F132" s="13">
        <v>3200</v>
      </c>
      <c r="G132" s="14"/>
      <c r="H132" s="130">
        <f t="shared" si="32"/>
        <v>0</v>
      </c>
      <c r="I132" s="32">
        <f t="shared" si="33"/>
        <v>0</v>
      </c>
      <c r="J132" s="18"/>
      <c r="K132" s="268"/>
      <c r="L132" s="2"/>
      <c r="M132" s="2"/>
    </row>
    <row r="133" spans="1:13" ht="15" hidden="1" customHeight="1" outlineLevel="2" x14ac:dyDescent="0.25">
      <c r="A133" s="172" t="s">
        <v>93</v>
      </c>
      <c r="B133" s="172" t="s">
        <v>113</v>
      </c>
      <c r="C133" s="11" t="s">
        <v>108</v>
      </c>
      <c r="D133" s="11" t="s">
        <v>25</v>
      </c>
      <c r="E133" s="12">
        <v>600</v>
      </c>
      <c r="F133" s="13">
        <v>4100</v>
      </c>
      <c r="G133" s="14"/>
      <c r="H133" s="130">
        <f t="shared" si="32"/>
        <v>0</v>
      </c>
      <c r="I133" s="32">
        <f t="shared" si="33"/>
        <v>0</v>
      </c>
      <c r="J133" s="18"/>
      <c r="K133" s="268"/>
      <c r="L133" s="2"/>
      <c r="M133" s="2"/>
    </row>
    <row r="134" spans="1:13" ht="15" hidden="1" customHeight="1" outlineLevel="1" x14ac:dyDescent="0.25">
      <c r="A134" s="172" t="s">
        <v>93</v>
      </c>
      <c r="B134" s="172" t="s">
        <v>113</v>
      </c>
      <c r="C134" s="175" t="s">
        <v>47</v>
      </c>
      <c r="D134" s="36"/>
      <c r="E134" s="72"/>
      <c r="F134" s="73"/>
      <c r="G134" s="156">
        <f>SUM(G135:G138)</f>
        <v>0</v>
      </c>
      <c r="H134" s="135"/>
      <c r="I134" s="74"/>
      <c r="J134" s="18"/>
      <c r="K134" s="268"/>
      <c r="L134" s="2"/>
      <c r="M134" s="2"/>
    </row>
    <row r="135" spans="1:13" ht="15" hidden="1" customHeight="1" outlineLevel="1" x14ac:dyDescent="0.25">
      <c r="A135" s="172" t="s">
        <v>93</v>
      </c>
      <c r="B135" s="172" t="s">
        <v>113</v>
      </c>
      <c r="C135" s="15" t="s">
        <v>109</v>
      </c>
      <c r="D135" s="11" t="s">
        <v>25</v>
      </c>
      <c r="E135" s="12">
        <v>600</v>
      </c>
      <c r="F135" s="16">
        <v>2400</v>
      </c>
      <c r="G135" s="14"/>
      <c r="H135" s="130">
        <f t="shared" ref="H135:H138" si="34">(E135*G135)/$E$2</f>
        <v>0</v>
      </c>
      <c r="I135" s="32">
        <f t="shared" ref="I135:I138" si="35">F135*G135</f>
        <v>0</v>
      </c>
      <c r="J135" s="18"/>
      <c r="K135" s="268"/>
      <c r="L135" s="2"/>
      <c r="M135" s="2"/>
    </row>
    <row r="136" spans="1:13" ht="26.45" hidden="1" customHeight="1" outlineLevel="1" x14ac:dyDescent="0.25">
      <c r="A136" s="172" t="s">
        <v>93</v>
      </c>
      <c r="B136" s="172" t="s">
        <v>113</v>
      </c>
      <c r="C136" s="15" t="s">
        <v>110</v>
      </c>
      <c r="D136" s="11" t="s">
        <v>25</v>
      </c>
      <c r="E136" s="12">
        <v>600</v>
      </c>
      <c r="F136" s="16">
        <v>2950</v>
      </c>
      <c r="G136" s="14"/>
      <c r="H136" s="130">
        <f t="shared" si="34"/>
        <v>0</v>
      </c>
      <c r="I136" s="32">
        <f t="shared" si="35"/>
        <v>0</v>
      </c>
      <c r="J136" s="18"/>
      <c r="K136" s="268"/>
      <c r="L136" s="2"/>
      <c r="M136" s="2"/>
    </row>
    <row r="137" spans="1:13" ht="15" hidden="1" customHeight="1" outlineLevel="1" x14ac:dyDescent="0.25">
      <c r="A137" s="172" t="s">
        <v>93</v>
      </c>
      <c r="B137" s="172" t="s">
        <v>113</v>
      </c>
      <c r="C137" s="15" t="s">
        <v>111</v>
      </c>
      <c r="D137" s="11" t="s">
        <v>25</v>
      </c>
      <c r="E137" s="12">
        <v>600</v>
      </c>
      <c r="F137" s="16">
        <v>2600</v>
      </c>
      <c r="G137" s="14"/>
      <c r="H137" s="130">
        <f t="shared" si="34"/>
        <v>0</v>
      </c>
      <c r="I137" s="32">
        <f t="shared" si="35"/>
        <v>0</v>
      </c>
      <c r="J137" s="18"/>
      <c r="K137" s="268"/>
      <c r="L137" s="2"/>
      <c r="M137" s="2"/>
    </row>
    <row r="138" spans="1:13" ht="36.75" hidden="1" customHeight="1" outlineLevel="1" x14ac:dyDescent="0.25">
      <c r="A138" s="172" t="s">
        <v>93</v>
      </c>
      <c r="B138" s="172" t="s">
        <v>113</v>
      </c>
      <c r="C138" s="15" t="s">
        <v>112</v>
      </c>
      <c r="D138" s="11" t="s">
        <v>25</v>
      </c>
      <c r="E138" s="12">
        <v>600</v>
      </c>
      <c r="F138" s="16">
        <v>2990</v>
      </c>
      <c r="G138" s="14"/>
      <c r="H138" s="130">
        <f t="shared" si="34"/>
        <v>0</v>
      </c>
      <c r="I138" s="32">
        <f t="shared" si="35"/>
        <v>0</v>
      </c>
      <c r="J138" s="18"/>
      <c r="K138" s="268"/>
      <c r="L138" s="2"/>
      <c r="M138" s="2"/>
    </row>
    <row r="139" spans="1:13" ht="15" hidden="1" customHeight="1" collapsed="1" x14ac:dyDescent="0.25">
      <c r="A139" s="172" t="s">
        <v>115</v>
      </c>
      <c r="B139" s="172" t="s">
        <v>113</v>
      </c>
      <c r="C139" s="386" t="s">
        <v>116</v>
      </c>
      <c r="D139" s="387"/>
      <c r="E139" s="388"/>
      <c r="F139" s="75"/>
      <c r="G139" s="163">
        <f>G140+G152+G172+G184+G197</f>
        <v>0</v>
      </c>
      <c r="H139" s="136"/>
      <c r="I139" s="76"/>
      <c r="J139" s="18"/>
      <c r="K139" s="268"/>
      <c r="L139" s="2"/>
      <c r="M139" s="2"/>
    </row>
    <row r="140" spans="1:13" s="9" customFormat="1" ht="15" hidden="1" customHeight="1" outlineLevel="1" x14ac:dyDescent="0.25">
      <c r="A140" s="172" t="s">
        <v>115</v>
      </c>
      <c r="B140" s="172" t="s">
        <v>113</v>
      </c>
      <c r="C140" s="339" t="s">
        <v>117</v>
      </c>
      <c r="D140" s="340"/>
      <c r="E140" s="341"/>
      <c r="F140" s="77"/>
      <c r="G140" s="159">
        <f>G141+G145+G149</f>
        <v>0</v>
      </c>
      <c r="H140" s="137"/>
      <c r="I140" s="78"/>
      <c r="J140" s="18"/>
      <c r="K140" s="269"/>
      <c r="L140" s="8"/>
      <c r="M140" s="8"/>
    </row>
    <row r="141" spans="1:13" s="9" customFormat="1" ht="15" hidden="1" customHeight="1" outlineLevel="1" x14ac:dyDescent="0.25">
      <c r="A141" s="172" t="s">
        <v>115</v>
      </c>
      <c r="B141" s="172" t="s">
        <v>113</v>
      </c>
      <c r="C141" s="175" t="s">
        <v>23</v>
      </c>
      <c r="D141" s="37"/>
      <c r="E141" s="61"/>
      <c r="F141" s="62"/>
      <c r="G141" s="152">
        <f>SUM(G142:G144)</f>
        <v>0</v>
      </c>
      <c r="H141" s="132"/>
      <c r="I141" s="66"/>
      <c r="J141" s="18"/>
      <c r="K141" s="269"/>
      <c r="L141" s="8"/>
      <c r="M141" s="8"/>
    </row>
    <row r="142" spans="1:13" ht="15" hidden="1" customHeight="1" outlineLevel="2" x14ac:dyDescent="0.25">
      <c r="A142" s="172" t="s">
        <v>115</v>
      </c>
      <c r="B142" s="172" t="s">
        <v>113</v>
      </c>
      <c r="C142" s="11" t="s">
        <v>118</v>
      </c>
      <c r="D142" s="11" t="s">
        <v>25</v>
      </c>
      <c r="E142" s="12">
        <v>120</v>
      </c>
      <c r="F142" s="6">
        <v>750</v>
      </c>
      <c r="G142" s="14"/>
      <c r="H142" s="130">
        <f t="shared" ref="H142:H144" si="36">(E142*G142)/$E$2</f>
        <v>0</v>
      </c>
      <c r="I142" s="32">
        <f t="shared" ref="I142:I144" si="37">F142*G142</f>
        <v>0</v>
      </c>
      <c r="J142" s="18"/>
      <c r="K142" s="268"/>
      <c r="L142" s="2"/>
      <c r="M142" s="2"/>
    </row>
    <row r="143" spans="1:13" ht="15" hidden="1" customHeight="1" outlineLevel="2" x14ac:dyDescent="0.25">
      <c r="A143" s="172" t="s">
        <v>115</v>
      </c>
      <c r="B143" s="172" t="s">
        <v>113</v>
      </c>
      <c r="C143" s="11" t="s">
        <v>119</v>
      </c>
      <c r="D143" s="11" t="s">
        <v>25</v>
      </c>
      <c r="E143" s="12">
        <v>80</v>
      </c>
      <c r="F143" s="7">
        <v>1100</v>
      </c>
      <c r="G143" s="14"/>
      <c r="H143" s="130">
        <f t="shared" si="36"/>
        <v>0</v>
      </c>
      <c r="I143" s="32">
        <f t="shared" si="37"/>
        <v>0</v>
      </c>
      <c r="J143" s="18"/>
      <c r="K143" s="268"/>
      <c r="L143" s="2"/>
      <c r="M143" s="2"/>
    </row>
    <row r="144" spans="1:13" ht="15" hidden="1" customHeight="1" outlineLevel="2" x14ac:dyDescent="0.25">
      <c r="A144" s="172" t="s">
        <v>115</v>
      </c>
      <c r="B144" s="172" t="s">
        <v>113</v>
      </c>
      <c r="C144" s="11" t="s">
        <v>120</v>
      </c>
      <c r="D144" s="11" t="s">
        <v>25</v>
      </c>
      <c r="E144" s="12">
        <v>120</v>
      </c>
      <c r="F144" s="7">
        <v>1800</v>
      </c>
      <c r="G144" s="14"/>
      <c r="H144" s="130">
        <f t="shared" si="36"/>
        <v>0</v>
      </c>
      <c r="I144" s="32">
        <f t="shared" si="37"/>
        <v>0</v>
      </c>
      <c r="J144" s="18"/>
      <c r="K144" s="268"/>
      <c r="L144" s="2"/>
      <c r="M144" s="2"/>
    </row>
    <row r="145" spans="1:13" s="9" customFormat="1" ht="15" hidden="1" customHeight="1" outlineLevel="1" x14ac:dyDescent="0.25">
      <c r="A145" s="172" t="s">
        <v>115</v>
      </c>
      <c r="B145" s="172" t="s">
        <v>113</v>
      </c>
      <c r="C145" s="175" t="s">
        <v>33</v>
      </c>
      <c r="D145" s="37"/>
      <c r="E145" s="61"/>
      <c r="F145" s="79"/>
      <c r="G145" s="152">
        <f>SUM(G146:G148)</f>
        <v>0</v>
      </c>
      <c r="H145" s="132"/>
      <c r="I145" s="66"/>
      <c r="J145" s="18"/>
      <c r="K145" s="269"/>
      <c r="L145" s="8"/>
      <c r="M145" s="8"/>
    </row>
    <row r="146" spans="1:13" ht="25.15" hidden="1" customHeight="1" outlineLevel="2" x14ac:dyDescent="0.25">
      <c r="A146" s="172" t="s">
        <v>115</v>
      </c>
      <c r="B146" s="172" t="s">
        <v>113</v>
      </c>
      <c r="C146" s="11" t="s">
        <v>121</v>
      </c>
      <c r="D146" s="11" t="s">
        <v>25</v>
      </c>
      <c r="E146" s="12">
        <v>90</v>
      </c>
      <c r="F146" s="7">
        <v>850</v>
      </c>
      <c r="G146" s="14"/>
      <c r="H146" s="130">
        <f t="shared" ref="H146:H148" si="38">(E146*G146)/$E$2</f>
        <v>0</v>
      </c>
      <c r="I146" s="32">
        <f t="shared" ref="I146:I148" si="39">F146*G146</f>
        <v>0</v>
      </c>
      <c r="J146" s="18"/>
      <c r="K146" s="268"/>
      <c r="L146" s="2"/>
      <c r="M146" s="2"/>
    </row>
    <row r="147" spans="1:13" ht="15" hidden="1" customHeight="1" outlineLevel="2" x14ac:dyDescent="0.25">
      <c r="A147" s="172" t="s">
        <v>115</v>
      </c>
      <c r="B147" s="172" t="s">
        <v>113</v>
      </c>
      <c r="C147" s="11" t="s">
        <v>122</v>
      </c>
      <c r="D147" s="11" t="s">
        <v>25</v>
      </c>
      <c r="E147" s="12">
        <v>100</v>
      </c>
      <c r="F147" s="7">
        <v>1100</v>
      </c>
      <c r="G147" s="14"/>
      <c r="H147" s="130">
        <f t="shared" si="38"/>
        <v>0</v>
      </c>
      <c r="I147" s="32">
        <f t="shared" si="39"/>
        <v>0</v>
      </c>
      <c r="J147" s="18"/>
      <c r="K147" s="268"/>
      <c r="L147" s="2"/>
      <c r="M147" s="2"/>
    </row>
    <row r="148" spans="1:13" ht="15" hidden="1" customHeight="1" outlineLevel="2" x14ac:dyDescent="0.25">
      <c r="A148" s="172" t="s">
        <v>115</v>
      </c>
      <c r="B148" s="172" t="s">
        <v>113</v>
      </c>
      <c r="C148" s="11" t="s">
        <v>123</v>
      </c>
      <c r="D148" s="11" t="s">
        <v>25</v>
      </c>
      <c r="E148" s="12">
        <v>80</v>
      </c>
      <c r="F148" s="7">
        <v>700</v>
      </c>
      <c r="G148" s="14"/>
      <c r="H148" s="130">
        <f t="shared" si="38"/>
        <v>0</v>
      </c>
      <c r="I148" s="32">
        <f t="shared" si="39"/>
        <v>0</v>
      </c>
      <c r="J148" s="18"/>
      <c r="K148" s="268"/>
      <c r="L148" s="2"/>
      <c r="M148" s="2"/>
    </row>
    <row r="149" spans="1:13" s="9" customFormat="1" ht="15" hidden="1" customHeight="1" outlineLevel="1" x14ac:dyDescent="0.25">
      <c r="A149" s="172" t="s">
        <v>115</v>
      </c>
      <c r="B149" s="172" t="s">
        <v>113</v>
      </c>
      <c r="C149" s="175" t="s">
        <v>47</v>
      </c>
      <c r="D149" s="37"/>
      <c r="E149" s="61"/>
      <c r="F149" s="62"/>
      <c r="G149" s="152">
        <f>SUM(G150:G151)</f>
        <v>0</v>
      </c>
      <c r="H149" s="132"/>
      <c r="I149" s="66"/>
      <c r="J149" s="18"/>
      <c r="K149" s="269"/>
      <c r="L149" s="8"/>
      <c r="M149" s="8"/>
    </row>
    <row r="150" spans="1:13" ht="15" hidden="1" customHeight="1" outlineLevel="2" x14ac:dyDescent="0.25">
      <c r="A150" s="172" t="s">
        <v>115</v>
      </c>
      <c r="B150" s="172" t="s">
        <v>113</v>
      </c>
      <c r="C150" s="11" t="s">
        <v>124</v>
      </c>
      <c r="D150" s="11" t="s">
        <v>25</v>
      </c>
      <c r="E150" s="12">
        <v>120</v>
      </c>
      <c r="F150" s="275">
        <v>980</v>
      </c>
      <c r="G150" s="14"/>
      <c r="H150" s="130">
        <f t="shared" ref="H150:H151" si="40">(E150*G150)/$E$2</f>
        <v>0</v>
      </c>
      <c r="I150" s="32">
        <f t="shared" ref="I150:I151" si="41">F150*G150</f>
        <v>0</v>
      </c>
      <c r="J150" s="18"/>
      <c r="K150" s="268"/>
      <c r="L150" s="2"/>
      <c r="M150" s="2"/>
    </row>
    <row r="151" spans="1:13" ht="15" hidden="1" customHeight="1" outlineLevel="2" x14ac:dyDescent="0.25">
      <c r="A151" s="172" t="s">
        <v>115</v>
      </c>
      <c r="B151" s="172" t="s">
        <v>113</v>
      </c>
      <c r="C151" s="11" t="s">
        <v>125</v>
      </c>
      <c r="D151" s="11" t="s">
        <v>25</v>
      </c>
      <c r="E151" s="12">
        <v>100</v>
      </c>
      <c r="F151" s="275">
        <v>580</v>
      </c>
      <c r="G151" s="14"/>
      <c r="H151" s="130">
        <f t="shared" si="40"/>
        <v>0</v>
      </c>
      <c r="I151" s="32">
        <f t="shared" si="41"/>
        <v>0</v>
      </c>
      <c r="J151" s="18"/>
      <c r="K151" s="268"/>
      <c r="L151" s="2"/>
      <c r="M151" s="2"/>
    </row>
    <row r="152" spans="1:13" s="9" customFormat="1" ht="15" hidden="1" customHeight="1" outlineLevel="1" x14ac:dyDescent="0.25">
      <c r="A152" s="172" t="s">
        <v>115</v>
      </c>
      <c r="B152" s="172" t="s">
        <v>94</v>
      </c>
      <c r="C152" s="339" t="s">
        <v>126</v>
      </c>
      <c r="D152" s="340"/>
      <c r="E152" s="341"/>
      <c r="F152" s="77"/>
      <c r="G152" s="159">
        <f>G153+G159+G169</f>
        <v>0</v>
      </c>
      <c r="H152" s="137"/>
      <c r="I152" s="78"/>
      <c r="J152" s="18"/>
      <c r="K152" s="269"/>
      <c r="L152" s="8"/>
      <c r="M152" s="8"/>
    </row>
    <row r="153" spans="1:13" s="9" customFormat="1" ht="15" hidden="1" customHeight="1" outlineLevel="1" x14ac:dyDescent="0.25">
      <c r="A153" s="172" t="s">
        <v>115</v>
      </c>
      <c r="B153" s="172" t="s">
        <v>94</v>
      </c>
      <c r="C153" s="175" t="s">
        <v>23</v>
      </c>
      <c r="D153" s="37"/>
      <c r="E153" s="61"/>
      <c r="F153" s="62"/>
      <c r="G153" s="152">
        <f>SUM(G154:G158)</f>
        <v>0</v>
      </c>
      <c r="H153" s="132"/>
      <c r="I153" s="66"/>
      <c r="J153" s="18"/>
      <c r="K153" s="269"/>
      <c r="L153" s="8"/>
      <c r="M153" s="8"/>
    </row>
    <row r="154" spans="1:13" ht="15" hidden="1" customHeight="1" outlineLevel="2" x14ac:dyDescent="0.25">
      <c r="A154" s="172" t="s">
        <v>115</v>
      </c>
      <c r="B154" s="172" t="s">
        <v>94</v>
      </c>
      <c r="C154" s="15" t="s">
        <v>127</v>
      </c>
      <c r="D154" s="11" t="s">
        <v>25</v>
      </c>
      <c r="E154" s="12">
        <v>60</v>
      </c>
      <c r="F154" s="284">
        <v>590</v>
      </c>
      <c r="G154" s="14"/>
      <c r="H154" s="130">
        <f t="shared" ref="H154:H158" si="42">(E154*G154)/$E$2</f>
        <v>0</v>
      </c>
      <c r="I154" s="32">
        <f t="shared" ref="I154:I158" si="43">F154*G154</f>
        <v>0</v>
      </c>
      <c r="J154" s="18"/>
      <c r="K154" s="268"/>
      <c r="L154" s="2"/>
      <c r="M154" s="2"/>
    </row>
    <row r="155" spans="1:13" ht="15" hidden="1" customHeight="1" outlineLevel="2" x14ac:dyDescent="0.25">
      <c r="A155" s="172" t="s">
        <v>115</v>
      </c>
      <c r="B155" s="172" t="s">
        <v>94</v>
      </c>
      <c r="C155" s="15" t="s">
        <v>128</v>
      </c>
      <c r="D155" s="11" t="s">
        <v>25</v>
      </c>
      <c r="E155" s="12">
        <v>60</v>
      </c>
      <c r="F155" s="284">
        <v>790</v>
      </c>
      <c r="G155" s="14"/>
      <c r="H155" s="130">
        <f t="shared" si="42"/>
        <v>0</v>
      </c>
      <c r="I155" s="32">
        <f t="shared" si="43"/>
        <v>0</v>
      </c>
      <c r="J155" s="18"/>
      <c r="K155" s="268"/>
      <c r="L155" s="2"/>
      <c r="M155" s="2"/>
    </row>
    <row r="156" spans="1:13" ht="15" hidden="1" customHeight="1" outlineLevel="2" x14ac:dyDescent="0.25">
      <c r="A156" s="172" t="s">
        <v>115</v>
      </c>
      <c r="B156" s="172" t="s">
        <v>94</v>
      </c>
      <c r="C156" s="15" t="s">
        <v>129</v>
      </c>
      <c r="D156" s="11" t="s">
        <v>25</v>
      </c>
      <c r="E156" s="12">
        <v>60</v>
      </c>
      <c r="F156" s="284">
        <v>840</v>
      </c>
      <c r="G156" s="14"/>
      <c r="H156" s="130">
        <f t="shared" si="42"/>
        <v>0</v>
      </c>
      <c r="I156" s="32">
        <f t="shared" si="43"/>
        <v>0</v>
      </c>
      <c r="J156" s="18"/>
      <c r="K156" s="268"/>
      <c r="L156" s="2"/>
      <c r="M156" s="2"/>
    </row>
    <row r="157" spans="1:13" ht="15" hidden="1" customHeight="1" outlineLevel="2" x14ac:dyDescent="0.25">
      <c r="A157" s="172" t="s">
        <v>115</v>
      </c>
      <c r="B157" s="172" t="s">
        <v>94</v>
      </c>
      <c r="C157" s="11" t="s">
        <v>130</v>
      </c>
      <c r="D157" s="11" t="s">
        <v>25</v>
      </c>
      <c r="E157" s="12">
        <v>80</v>
      </c>
      <c r="F157" s="16">
        <v>710</v>
      </c>
      <c r="G157" s="14"/>
      <c r="H157" s="130">
        <f t="shared" si="42"/>
        <v>0</v>
      </c>
      <c r="I157" s="32">
        <f t="shared" si="43"/>
        <v>0</v>
      </c>
      <c r="J157" s="18"/>
      <c r="K157" s="268"/>
      <c r="L157" s="2"/>
      <c r="M157" s="2"/>
    </row>
    <row r="158" spans="1:13" ht="15" hidden="1" customHeight="1" outlineLevel="2" x14ac:dyDescent="0.25">
      <c r="A158" s="172" t="s">
        <v>115</v>
      </c>
      <c r="B158" s="172" t="s">
        <v>94</v>
      </c>
      <c r="C158" s="11" t="s">
        <v>131</v>
      </c>
      <c r="D158" s="11" t="s">
        <v>25</v>
      </c>
      <c r="E158" s="12">
        <v>40</v>
      </c>
      <c r="F158" s="16">
        <v>520</v>
      </c>
      <c r="G158" s="14"/>
      <c r="H158" s="130">
        <f t="shared" si="42"/>
        <v>0</v>
      </c>
      <c r="I158" s="32">
        <f t="shared" si="43"/>
        <v>0</v>
      </c>
      <c r="J158" s="18"/>
      <c r="K158" s="268"/>
      <c r="L158" s="2"/>
      <c r="M158" s="2"/>
    </row>
    <row r="159" spans="1:13" s="9" customFormat="1" ht="15" hidden="1" customHeight="1" outlineLevel="1" x14ac:dyDescent="0.25">
      <c r="A159" s="172" t="s">
        <v>115</v>
      </c>
      <c r="B159" s="172" t="s">
        <v>94</v>
      </c>
      <c r="C159" s="175" t="s">
        <v>33</v>
      </c>
      <c r="D159" s="37"/>
      <c r="E159" s="61"/>
      <c r="F159" s="62"/>
      <c r="G159" s="160"/>
      <c r="H159" s="132"/>
      <c r="I159" s="66"/>
      <c r="J159" s="18"/>
      <c r="K159" s="269"/>
      <c r="L159" s="8"/>
      <c r="M159" s="8"/>
    </row>
    <row r="160" spans="1:13" ht="15" hidden="1" customHeight="1" outlineLevel="2" x14ac:dyDescent="0.25">
      <c r="A160" s="172" t="s">
        <v>115</v>
      </c>
      <c r="B160" s="172" t="s">
        <v>94</v>
      </c>
      <c r="C160" s="11" t="s">
        <v>132</v>
      </c>
      <c r="D160" s="11" t="s">
        <v>25</v>
      </c>
      <c r="E160" s="12">
        <v>60</v>
      </c>
      <c r="F160" s="16">
        <v>400</v>
      </c>
      <c r="G160" s="14"/>
      <c r="H160" s="130">
        <f t="shared" ref="H160:H168" si="44">(E160*G160)/$E$2</f>
        <v>0</v>
      </c>
      <c r="I160" s="32">
        <f t="shared" ref="I160:I168" si="45">F160*G160</f>
        <v>0</v>
      </c>
      <c r="J160" s="18"/>
      <c r="K160" s="268"/>
      <c r="L160" s="2"/>
      <c r="M160" s="2"/>
    </row>
    <row r="161" spans="1:13" ht="15" hidden="1" customHeight="1" outlineLevel="2" x14ac:dyDescent="0.25">
      <c r="A161" s="172" t="s">
        <v>115</v>
      </c>
      <c r="B161" s="172" t="s">
        <v>94</v>
      </c>
      <c r="C161" s="11" t="s">
        <v>133</v>
      </c>
      <c r="D161" s="11" t="s">
        <v>25</v>
      </c>
      <c r="E161" s="12">
        <v>60</v>
      </c>
      <c r="F161" s="16">
        <v>300</v>
      </c>
      <c r="G161" s="14"/>
      <c r="H161" s="130">
        <f t="shared" si="44"/>
        <v>0</v>
      </c>
      <c r="I161" s="32">
        <f t="shared" si="45"/>
        <v>0</v>
      </c>
      <c r="J161" s="18"/>
      <c r="K161" s="268"/>
      <c r="L161" s="2"/>
      <c r="M161" s="2"/>
    </row>
    <row r="162" spans="1:13" ht="15" hidden="1" customHeight="1" outlineLevel="2" x14ac:dyDescent="0.25">
      <c r="A162" s="172" t="s">
        <v>115</v>
      </c>
      <c r="B162" s="172" t="s">
        <v>94</v>
      </c>
      <c r="C162" s="11" t="s">
        <v>134</v>
      </c>
      <c r="D162" s="11" t="s">
        <v>25</v>
      </c>
      <c r="E162" s="12">
        <v>100</v>
      </c>
      <c r="F162" s="16">
        <v>550</v>
      </c>
      <c r="G162" s="14"/>
      <c r="H162" s="130">
        <f t="shared" si="44"/>
        <v>0</v>
      </c>
      <c r="I162" s="32">
        <f t="shared" si="45"/>
        <v>0</v>
      </c>
      <c r="J162" s="18"/>
      <c r="K162" s="268"/>
      <c r="L162" s="2"/>
      <c r="M162" s="2"/>
    </row>
    <row r="163" spans="1:13" ht="15" hidden="1" customHeight="1" outlineLevel="2" x14ac:dyDescent="0.25">
      <c r="A163" s="172" t="s">
        <v>115</v>
      </c>
      <c r="B163" s="172" t="s">
        <v>94</v>
      </c>
      <c r="C163" s="11" t="s">
        <v>135</v>
      </c>
      <c r="D163" s="11" t="s">
        <v>25</v>
      </c>
      <c r="E163" s="12">
        <v>50</v>
      </c>
      <c r="F163" s="16">
        <v>400</v>
      </c>
      <c r="G163" s="14"/>
      <c r="H163" s="130">
        <f t="shared" si="44"/>
        <v>0</v>
      </c>
      <c r="I163" s="32">
        <f t="shared" si="45"/>
        <v>0</v>
      </c>
      <c r="J163" s="18"/>
      <c r="K163" s="268"/>
      <c r="L163" s="2"/>
      <c r="M163" s="2"/>
    </row>
    <row r="164" spans="1:13" ht="15" hidden="1" customHeight="1" outlineLevel="2" x14ac:dyDescent="0.25">
      <c r="A164" s="172" t="s">
        <v>115</v>
      </c>
      <c r="B164" s="172" t="s">
        <v>94</v>
      </c>
      <c r="C164" s="11" t="s">
        <v>136</v>
      </c>
      <c r="D164" s="11" t="s">
        <v>25</v>
      </c>
      <c r="E164" s="12">
        <v>60</v>
      </c>
      <c r="F164" s="275">
        <v>485</v>
      </c>
      <c r="G164" s="14"/>
      <c r="H164" s="130">
        <f t="shared" si="44"/>
        <v>0</v>
      </c>
      <c r="I164" s="32">
        <f t="shared" si="45"/>
        <v>0</v>
      </c>
      <c r="J164" s="18"/>
      <c r="K164" s="268"/>
      <c r="L164" s="2"/>
      <c r="M164" s="2"/>
    </row>
    <row r="165" spans="1:13" ht="15" hidden="1" customHeight="1" outlineLevel="2" x14ac:dyDescent="0.25">
      <c r="A165" s="172" t="s">
        <v>115</v>
      </c>
      <c r="B165" s="172" t="s">
        <v>94</v>
      </c>
      <c r="C165" s="11" t="s">
        <v>137</v>
      </c>
      <c r="D165" s="11" t="s">
        <v>25</v>
      </c>
      <c r="E165" s="12">
        <v>60</v>
      </c>
      <c r="F165" s="275">
        <v>470</v>
      </c>
      <c r="G165" s="14"/>
      <c r="H165" s="130">
        <f t="shared" si="44"/>
        <v>0</v>
      </c>
      <c r="I165" s="32">
        <f t="shared" si="45"/>
        <v>0</v>
      </c>
      <c r="J165" s="18"/>
      <c r="K165" s="268"/>
      <c r="L165" s="2"/>
      <c r="M165" s="2"/>
    </row>
    <row r="166" spans="1:13" ht="15" hidden="1" customHeight="1" outlineLevel="2" x14ac:dyDescent="0.25">
      <c r="A166" s="172" t="s">
        <v>115</v>
      </c>
      <c r="B166" s="172" t="s">
        <v>94</v>
      </c>
      <c r="C166" s="11" t="s">
        <v>138</v>
      </c>
      <c r="D166" s="11" t="s">
        <v>25</v>
      </c>
      <c r="E166" s="12">
        <v>60</v>
      </c>
      <c r="F166" s="275">
        <v>590</v>
      </c>
      <c r="G166" s="14"/>
      <c r="H166" s="130">
        <f t="shared" si="44"/>
        <v>0</v>
      </c>
      <c r="I166" s="32">
        <f t="shared" si="45"/>
        <v>0</v>
      </c>
      <c r="J166" s="18"/>
      <c r="K166" s="268"/>
      <c r="L166" s="2"/>
      <c r="M166" s="2"/>
    </row>
    <row r="167" spans="1:13" ht="15" hidden="1" customHeight="1" outlineLevel="2" x14ac:dyDescent="0.25">
      <c r="A167" s="172" t="s">
        <v>115</v>
      </c>
      <c r="B167" s="172" t="s">
        <v>94</v>
      </c>
      <c r="C167" s="11" t="s">
        <v>139</v>
      </c>
      <c r="D167" s="11" t="s">
        <v>25</v>
      </c>
      <c r="E167" s="12">
        <v>80</v>
      </c>
      <c r="F167" s="16">
        <v>510</v>
      </c>
      <c r="G167" s="14"/>
      <c r="H167" s="130">
        <f t="shared" si="44"/>
        <v>0</v>
      </c>
      <c r="I167" s="32">
        <f t="shared" si="45"/>
        <v>0</v>
      </c>
      <c r="J167" s="18"/>
      <c r="K167" s="268"/>
      <c r="L167" s="2"/>
      <c r="M167" s="2"/>
    </row>
    <row r="168" spans="1:13" ht="15" hidden="1" customHeight="1" outlineLevel="2" x14ac:dyDescent="0.25">
      <c r="A168" s="172" t="s">
        <v>115</v>
      </c>
      <c r="B168" s="172" t="s">
        <v>94</v>
      </c>
      <c r="C168" s="11" t="s">
        <v>140</v>
      </c>
      <c r="D168" s="11" t="s">
        <v>25</v>
      </c>
      <c r="E168" s="12">
        <v>60</v>
      </c>
      <c r="F168" s="275">
        <v>420</v>
      </c>
      <c r="G168" s="14"/>
      <c r="H168" s="130">
        <f t="shared" si="44"/>
        <v>0</v>
      </c>
      <c r="I168" s="32">
        <f t="shared" si="45"/>
        <v>0</v>
      </c>
      <c r="J168" s="18"/>
      <c r="K168" s="268"/>
      <c r="L168" s="2"/>
      <c r="M168" s="2"/>
    </row>
    <row r="169" spans="1:13" s="9" customFormat="1" ht="15" hidden="1" customHeight="1" outlineLevel="1" x14ac:dyDescent="0.25">
      <c r="A169" s="172" t="s">
        <v>115</v>
      </c>
      <c r="B169" s="172" t="s">
        <v>94</v>
      </c>
      <c r="C169" s="175" t="s">
        <v>47</v>
      </c>
      <c r="D169" s="37"/>
      <c r="E169" s="61"/>
      <c r="F169" s="62"/>
      <c r="G169" s="152">
        <f>SUM(G170:G171)</f>
        <v>0</v>
      </c>
      <c r="H169" s="132"/>
      <c r="I169" s="66"/>
      <c r="J169" s="18"/>
      <c r="K169" s="269"/>
      <c r="L169" s="8"/>
      <c r="M169" s="8"/>
    </row>
    <row r="170" spans="1:13" ht="15" hidden="1" customHeight="1" outlineLevel="2" x14ac:dyDescent="0.25">
      <c r="A170" s="172" t="s">
        <v>115</v>
      </c>
      <c r="B170" s="172" t="s">
        <v>94</v>
      </c>
      <c r="C170" s="15" t="s">
        <v>141</v>
      </c>
      <c r="D170" s="11" t="s">
        <v>25</v>
      </c>
      <c r="E170" s="12">
        <v>60</v>
      </c>
      <c r="F170" s="284">
        <v>490</v>
      </c>
      <c r="G170" s="14"/>
      <c r="H170" s="130">
        <f t="shared" ref="H170:H171" si="46">(E170*G170)/$E$2</f>
        <v>0</v>
      </c>
      <c r="I170" s="32">
        <f t="shared" ref="I170:I171" si="47">F170*G170</f>
        <v>0</v>
      </c>
      <c r="J170" s="18"/>
      <c r="K170" s="268"/>
      <c r="L170" s="2"/>
      <c r="M170" s="2"/>
    </row>
    <row r="171" spans="1:13" ht="15" hidden="1" customHeight="1" outlineLevel="2" x14ac:dyDescent="0.25">
      <c r="A171" s="172" t="s">
        <v>115</v>
      </c>
      <c r="B171" s="172" t="s">
        <v>94</v>
      </c>
      <c r="C171" s="11" t="s">
        <v>142</v>
      </c>
      <c r="D171" s="11" t="s">
        <v>25</v>
      </c>
      <c r="E171" s="12">
        <v>50</v>
      </c>
      <c r="F171" s="16">
        <v>240</v>
      </c>
      <c r="G171" s="14"/>
      <c r="H171" s="130">
        <f t="shared" si="46"/>
        <v>0</v>
      </c>
      <c r="I171" s="32">
        <f t="shared" si="47"/>
        <v>0</v>
      </c>
      <c r="J171" s="18"/>
      <c r="K171" s="268"/>
      <c r="L171" s="2"/>
      <c r="M171" s="2"/>
    </row>
    <row r="172" spans="1:13" ht="15" hidden="1" customHeight="1" outlineLevel="1" x14ac:dyDescent="0.25">
      <c r="A172" s="172" t="s">
        <v>115</v>
      </c>
      <c r="B172" s="172" t="s">
        <v>94</v>
      </c>
      <c r="C172" s="336" t="s">
        <v>143</v>
      </c>
      <c r="D172" s="337"/>
      <c r="E172" s="338"/>
      <c r="F172" s="80"/>
      <c r="G172" s="161">
        <f>G173+G176+G180</f>
        <v>0</v>
      </c>
      <c r="H172" s="138"/>
      <c r="I172" s="81"/>
      <c r="J172" s="18"/>
      <c r="K172" s="268"/>
      <c r="L172" s="2"/>
      <c r="M172" s="2"/>
    </row>
    <row r="173" spans="1:13" s="9" customFormat="1" ht="15" hidden="1" customHeight="1" outlineLevel="1" x14ac:dyDescent="0.25">
      <c r="A173" s="172" t="s">
        <v>115</v>
      </c>
      <c r="B173" s="172" t="s">
        <v>94</v>
      </c>
      <c r="C173" s="175" t="s">
        <v>23</v>
      </c>
      <c r="D173" s="37"/>
      <c r="E173" s="61"/>
      <c r="F173" s="62"/>
      <c r="G173" s="152">
        <f>SUM(G174:G175)</f>
        <v>0</v>
      </c>
      <c r="H173" s="132"/>
      <c r="I173" s="66"/>
      <c r="J173" s="18"/>
      <c r="K173" s="269"/>
      <c r="L173" s="8"/>
      <c r="M173" s="8"/>
    </row>
    <row r="174" spans="1:13" ht="15" hidden="1" customHeight="1" outlineLevel="2" x14ac:dyDescent="0.25">
      <c r="A174" s="172" t="s">
        <v>115</v>
      </c>
      <c r="B174" s="172" t="s">
        <v>94</v>
      </c>
      <c r="C174" s="11" t="s">
        <v>144</v>
      </c>
      <c r="D174" s="11" t="s">
        <v>25</v>
      </c>
      <c r="E174" s="12">
        <v>40</v>
      </c>
      <c r="F174" s="16">
        <v>440</v>
      </c>
      <c r="G174" s="14"/>
      <c r="H174" s="130">
        <f t="shared" ref="H174:H175" si="48">(E174*G174)/$E$2</f>
        <v>0</v>
      </c>
      <c r="I174" s="32">
        <f t="shared" ref="I174:I175" si="49">F174*G174</f>
        <v>0</v>
      </c>
      <c r="J174" s="18"/>
      <c r="K174" s="268"/>
      <c r="L174" s="2"/>
      <c r="M174" s="2"/>
    </row>
    <row r="175" spans="1:13" ht="15" hidden="1" customHeight="1" outlineLevel="2" x14ac:dyDescent="0.25">
      <c r="A175" s="172" t="s">
        <v>115</v>
      </c>
      <c r="B175" s="172" t="s">
        <v>94</v>
      </c>
      <c r="C175" s="11" t="s">
        <v>145</v>
      </c>
      <c r="D175" s="11" t="s">
        <v>25</v>
      </c>
      <c r="E175" s="12">
        <v>30</v>
      </c>
      <c r="F175" s="16">
        <v>290</v>
      </c>
      <c r="G175" s="14"/>
      <c r="H175" s="130">
        <f t="shared" si="48"/>
        <v>0</v>
      </c>
      <c r="I175" s="32">
        <f t="shared" si="49"/>
        <v>0</v>
      </c>
      <c r="J175" s="18"/>
      <c r="K175" s="268"/>
      <c r="L175" s="2"/>
      <c r="M175" s="2"/>
    </row>
    <row r="176" spans="1:13" s="9" customFormat="1" ht="15" hidden="1" customHeight="1" outlineLevel="1" x14ac:dyDescent="0.25">
      <c r="A176" s="172" t="s">
        <v>115</v>
      </c>
      <c r="B176" s="172" t="s">
        <v>94</v>
      </c>
      <c r="C176" s="175" t="s">
        <v>33</v>
      </c>
      <c r="D176" s="37"/>
      <c r="E176" s="61"/>
      <c r="F176" s="62"/>
      <c r="G176" s="152">
        <f>SUM(G177:G179)</f>
        <v>0</v>
      </c>
      <c r="H176" s="132"/>
      <c r="I176" s="66"/>
      <c r="J176" s="18"/>
      <c r="K176" s="269"/>
      <c r="L176" s="8"/>
      <c r="M176" s="8"/>
    </row>
    <row r="177" spans="1:13" ht="15" hidden="1" customHeight="1" outlineLevel="2" x14ac:dyDescent="0.25">
      <c r="A177" s="172" t="s">
        <v>115</v>
      </c>
      <c r="B177" s="172" t="s">
        <v>94</v>
      </c>
      <c r="C177" s="11" t="s">
        <v>146</v>
      </c>
      <c r="D177" s="11" t="s">
        <v>25</v>
      </c>
      <c r="E177" s="12">
        <v>40</v>
      </c>
      <c r="F177" s="275">
        <v>435</v>
      </c>
      <c r="G177" s="14"/>
      <c r="H177" s="130">
        <f t="shared" ref="H177:H179" si="50">(E177*G177)/$E$2</f>
        <v>0</v>
      </c>
      <c r="I177" s="32">
        <f t="shared" ref="I177:I179" si="51">F177*G177</f>
        <v>0</v>
      </c>
      <c r="J177" s="18"/>
      <c r="K177" s="268"/>
      <c r="L177" s="2"/>
      <c r="M177" s="2"/>
    </row>
    <row r="178" spans="1:13" ht="15" hidden="1" customHeight="1" outlineLevel="2" x14ac:dyDescent="0.25">
      <c r="A178" s="172" t="s">
        <v>115</v>
      </c>
      <c r="B178" s="172" t="s">
        <v>94</v>
      </c>
      <c r="C178" s="11" t="s">
        <v>147</v>
      </c>
      <c r="D178" s="11" t="s">
        <v>25</v>
      </c>
      <c r="E178" s="12">
        <v>40</v>
      </c>
      <c r="F178" s="16">
        <v>170</v>
      </c>
      <c r="G178" s="14"/>
      <c r="H178" s="130">
        <f t="shared" si="50"/>
        <v>0</v>
      </c>
      <c r="I178" s="32">
        <f t="shared" si="51"/>
        <v>0</v>
      </c>
      <c r="J178" s="18"/>
      <c r="K178" s="268"/>
      <c r="L178" s="2"/>
      <c r="M178" s="2"/>
    </row>
    <row r="179" spans="1:13" ht="15" hidden="1" customHeight="1" outlineLevel="2" x14ac:dyDescent="0.25">
      <c r="A179" s="172" t="s">
        <v>115</v>
      </c>
      <c r="B179" s="172" t="s">
        <v>94</v>
      </c>
      <c r="C179" s="11" t="s">
        <v>148</v>
      </c>
      <c r="D179" s="11" t="s">
        <v>25</v>
      </c>
      <c r="E179" s="12">
        <v>40</v>
      </c>
      <c r="F179" s="16">
        <v>210</v>
      </c>
      <c r="G179" s="14"/>
      <c r="H179" s="130">
        <f t="shared" si="50"/>
        <v>0</v>
      </c>
      <c r="I179" s="32">
        <f t="shared" si="51"/>
        <v>0</v>
      </c>
      <c r="J179" s="18"/>
      <c r="K179" s="268"/>
      <c r="L179" s="2"/>
      <c r="M179" s="2"/>
    </row>
    <row r="180" spans="1:13" s="9" customFormat="1" ht="15" hidden="1" customHeight="1" outlineLevel="1" x14ac:dyDescent="0.25">
      <c r="A180" s="172" t="s">
        <v>115</v>
      </c>
      <c r="B180" s="172" t="s">
        <v>94</v>
      </c>
      <c r="C180" s="175" t="s">
        <v>47</v>
      </c>
      <c r="D180" s="37"/>
      <c r="E180" s="61"/>
      <c r="F180" s="62"/>
      <c r="G180" s="152">
        <f>SUM(G181:G183)</f>
        <v>0</v>
      </c>
      <c r="H180" s="132"/>
      <c r="I180" s="66"/>
      <c r="J180" s="18"/>
      <c r="K180" s="269"/>
      <c r="L180" s="8"/>
      <c r="M180" s="8"/>
    </row>
    <row r="181" spans="1:13" ht="15" hidden="1" customHeight="1" outlineLevel="2" x14ac:dyDescent="0.25">
      <c r="A181" s="172" t="s">
        <v>115</v>
      </c>
      <c r="B181" s="172" t="s">
        <v>94</v>
      </c>
      <c r="C181" s="11" t="s">
        <v>149</v>
      </c>
      <c r="D181" s="11" t="s">
        <v>25</v>
      </c>
      <c r="E181" s="279">
        <v>50</v>
      </c>
      <c r="F181" s="275">
        <v>130</v>
      </c>
      <c r="G181" s="14"/>
      <c r="H181" s="130">
        <f t="shared" ref="H181:H183" si="52">(E181*G181)/$E$2</f>
        <v>0</v>
      </c>
      <c r="I181" s="32">
        <f t="shared" ref="I181:I183" si="53">F181*G181</f>
        <v>0</v>
      </c>
      <c r="J181" s="18"/>
      <c r="K181" s="268"/>
      <c r="L181" s="2"/>
      <c r="M181" s="2"/>
    </row>
    <row r="182" spans="1:13" ht="15" hidden="1" customHeight="1" outlineLevel="2" x14ac:dyDescent="0.25">
      <c r="A182" s="172" t="s">
        <v>115</v>
      </c>
      <c r="B182" s="172" t="s">
        <v>94</v>
      </c>
      <c r="C182" s="11" t="s">
        <v>150</v>
      </c>
      <c r="D182" s="11" t="s">
        <v>25</v>
      </c>
      <c r="E182" s="12">
        <v>60</v>
      </c>
      <c r="F182" s="16">
        <v>160</v>
      </c>
      <c r="G182" s="14"/>
      <c r="H182" s="130">
        <f t="shared" si="52"/>
        <v>0</v>
      </c>
      <c r="I182" s="32">
        <f t="shared" si="53"/>
        <v>0</v>
      </c>
      <c r="J182" s="18"/>
      <c r="K182" s="268"/>
      <c r="L182" s="2"/>
      <c r="M182" s="2"/>
    </row>
    <row r="183" spans="1:13" ht="15" hidden="1" customHeight="1" outlineLevel="2" x14ac:dyDescent="0.25">
      <c r="A183" s="172" t="s">
        <v>115</v>
      </c>
      <c r="B183" s="172" t="s">
        <v>94</v>
      </c>
      <c r="C183" s="11" t="s">
        <v>151</v>
      </c>
      <c r="D183" s="11" t="s">
        <v>25</v>
      </c>
      <c r="E183" s="12">
        <v>40</v>
      </c>
      <c r="F183" s="16">
        <v>110</v>
      </c>
      <c r="G183" s="14"/>
      <c r="H183" s="130">
        <f t="shared" si="52"/>
        <v>0</v>
      </c>
      <c r="I183" s="32">
        <f t="shared" si="53"/>
        <v>0</v>
      </c>
      <c r="J183" s="18"/>
      <c r="K183" s="268"/>
      <c r="L183" s="2"/>
      <c r="M183" s="2"/>
    </row>
    <row r="184" spans="1:13" ht="15" hidden="1" customHeight="1" outlineLevel="1" x14ac:dyDescent="0.25">
      <c r="A184" s="172" t="s">
        <v>115</v>
      </c>
      <c r="B184" s="172" t="s">
        <v>77</v>
      </c>
      <c r="C184" s="336" t="s">
        <v>152</v>
      </c>
      <c r="D184" s="337"/>
      <c r="E184" s="338"/>
      <c r="F184" s="80"/>
      <c r="G184" s="161">
        <f>G185+G188+G193</f>
        <v>0</v>
      </c>
      <c r="H184" s="138"/>
      <c r="I184" s="81"/>
      <c r="J184" s="18"/>
      <c r="K184" s="268"/>
      <c r="L184" s="2"/>
      <c r="M184" s="2"/>
    </row>
    <row r="185" spans="1:13" s="9" customFormat="1" ht="15" hidden="1" customHeight="1" outlineLevel="2" x14ac:dyDescent="0.25">
      <c r="A185" s="172" t="s">
        <v>115</v>
      </c>
      <c r="B185" s="172" t="s">
        <v>77</v>
      </c>
      <c r="C185" s="175" t="s">
        <v>23</v>
      </c>
      <c r="D185" s="37"/>
      <c r="E185" s="61"/>
      <c r="F185" s="62"/>
      <c r="G185" s="152">
        <f>SUM(G186:G187)</f>
        <v>0</v>
      </c>
      <c r="H185" s="132"/>
      <c r="I185" s="66"/>
      <c r="J185" s="18"/>
      <c r="K185" s="269"/>
      <c r="L185" s="8"/>
      <c r="M185" s="8"/>
    </row>
    <row r="186" spans="1:13" ht="15" hidden="1" customHeight="1" outlineLevel="2" x14ac:dyDescent="0.25">
      <c r="A186" s="172" t="s">
        <v>115</v>
      </c>
      <c r="B186" s="172" t="s">
        <v>77</v>
      </c>
      <c r="C186" s="11" t="s">
        <v>153</v>
      </c>
      <c r="D186" s="11" t="s">
        <v>25</v>
      </c>
      <c r="E186" s="12">
        <v>100</v>
      </c>
      <c r="F186" s="16">
        <v>990</v>
      </c>
      <c r="G186" s="14"/>
      <c r="H186" s="130">
        <f t="shared" ref="H186:H187" si="54">(E186*G186)/$E$2</f>
        <v>0</v>
      </c>
      <c r="I186" s="32">
        <f t="shared" ref="I186:I187" si="55">F186*G186</f>
        <v>0</v>
      </c>
      <c r="J186" s="18"/>
      <c r="K186" s="268"/>
      <c r="L186" s="2"/>
      <c r="M186" s="2"/>
    </row>
    <row r="187" spans="1:13" ht="15" hidden="1" customHeight="1" outlineLevel="2" x14ac:dyDescent="0.25">
      <c r="A187" s="172" t="s">
        <v>115</v>
      </c>
      <c r="B187" s="172" t="s">
        <v>77</v>
      </c>
      <c r="C187" s="11" t="s">
        <v>154</v>
      </c>
      <c r="D187" s="11" t="s">
        <v>25</v>
      </c>
      <c r="E187" s="12">
        <v>100</v>
      </c>
      <c r="F187" s="16">
        <v>1100</v>
      </c>
      <c r="G187" s="14"/>
      <c r="H187" s="130">
        <f t="shared" si="54"/>
        <v>0</v>
      </c>
      <c r="I187" s="32">
        <f t="shared" si="55"/>
        <v>0</v>
      </c>
      <c r="J187" s="18"/>
      <c r="K187" s="268"/>
      <c r="L187" s="2"/>
      <c r="M187" s="2"/>
    </row>
    <row r="188" spans="1:13" s="9" customFormat="1" ht="15" hidden="1" customHeight="1" outlineLevel="1" x14ac:dyDescent="0.25">
      <c r="A188" s="172" t="s">
        <v>115</v>
      </c>
      <c r="B188" s="172" t="s">
        <v>77</v>
      </c>
      <c r="C188" s="175" t="s">
        <v>33</v>
      </c>
      <c r="D188" s="37"/>
      <c r="E188" s="61"/>
      <c r="F188" s="62"/>
      <c r="G188" s="152">
        <f>SUM(G189:G192)</f>
        <v>0</v>
      </c>
      <c r="H188" s="132"/>
      <c r="I188" s="66"/>
      <c r="J188" s="18"/>
      <c r="K188" s="269"/>
      <c r="L188" s="8"/>
      <c r="M188" s="8"/>
    </row>
    <row r="189" spans="1:13" ht="15" hidden="1" customHeight="1" outlineLevel="2" x14ac:dyDescent="0.25">
      <c r="A189" s="172" t="s">
        <v>115</v>
      </c>
      <c r="B189" s="172" t="s">
        <v>77</v>
      </c>
      <c r="C189" s="11" t="s">
        <v>155</v>
      </c>
      <c r="D189" s="11" t="s">
        <v>25</v>
      </c>
      <c r="E189" s="12">
        <v>100</v>
      </c>
      <c r="F189" s="16">
        <v>250</v>
      </c>
      <c r="G189" s="14"/>
      <c r="H189" s="130">
        <f t="shared" ref="H189:H192" si="56">(E189*G189)/$E$2</f>
        <v>0</v>
      </c>
      <c r="I189" s="32">
        <f t="shared" ref="I189:I192" si="57">F189*G189</f>
        <v>0</v>
      </c>
      <c r="J189" s="18"/>
      <c r="K189" s="268"/>
      <c r="L189" s="2"/>
      <c r="M189" s="2"/>
    </row>
    <row r="190" spans="1:13" ht="15" hidden="1" customHeight="1" outlineLevel="2" x14ac:dyDescent="0.25">
      <c r="A190" s="172" t="s">
        <v>115</v>
      </c>
      <c r="B190" s="172" t="s">
        <v>77</v>
      </c>
      <c r="C190" s="11" t="s">
        <v>156</v>
      </c>
      <c r="D190" s="11" t="s">
        <v>25</v>
      </c>
      <c r="E190" s="12">
        <v>100</v>
      </c>
      <c r="F190" s="16">
        <v>550</v>
      </c>
      <c r="G190" s="14"/>
      <c r="H190" s="130">
        <f t="shared" si="56"/>
        <v>0</v>
      </c>
      <c r="I190" s="32">
        <f t="shared" si="57"/>
        <v>0</v>
      </c>
      <c r="J190" s="18"/>
      <c r="K190" s="268"/>
      <c r="L190" s="2"/>
      <c r="M190" s="2"/>
    </row>
    <row r="191" spans="1:13" ht="15" hidden="1" customHeight="1" outlineLevel="2" x14ac:dyDescent="0.25">
      <c r="A191" s="172" t="s">
        <v>115</v>
      </c>
      <c r="B191" s="172" t="s">
        <v>77</v>
      </c>
      <c r="C191" s="11" t="s">
        <v>157</v>
      </c>
      <c r="D191" s="11" t="s">
        <v>25</v>
      </c>
      <c r="E191" s="12">
        <v>100</v>
      </c>
      <c r="F191" s="16">
        <v>410</v>
      </c>
      <c r="G191" s="14"/>
      <c r="H191" s="130">
        <f t="shared" si="56"/>
        <v>0</v>
      </c>
      <c r="I191" s="32">
        <f t="shared" si="57"/>
        <v>0</v>
      </c>
      <c r="J191" s="18"/>
      <c r="K191" s="268"/>
      <c r="L191" s="2"/>
      <c r="M191" s="2"/>
    </row>
    <row r="192" spans="1:13" ht="15" hidden="1" customHeight="1" outlineLevel="2" x14ac:dyDescent="0.25">
      <c r="A192" s="172" t="s">
        <v>115</v>
      </c>
      <c r="B192" s="172" t="s">
        <v>77</v>
      </c>
      <c r="C192" s="11" t="s">
        <v>158</v>
      </c>
      <c r="D192" s="11" t="s">
        <v>25</v>
      </c>
      <c r="E192" s="12">
        <v>100</v>
      </c>
      <c r="F192" s="16">
        <v>490</v>
      </c>
      <c r="G192" s="14"/>
      <c r="H192" s="130">
        <f t="shared" si="56"/>
        <v>0</v>
      </c>
      <c r="I192" s="32">
        <f t="shared" si="57"/>
        <v>0</v>
      </c>
      <c r="J192" s="18"/>
      <c r="K192" s="268"/>
      <c r="L192" s="2"/>
      <c r="M192" s="2"/>
    </row>
    <row r="193" spans="1:131" s="9" customFormat="1" ht="15" hidden="1" customHeight="1" outlineLevel="1" x14ac:dyDescent="0.25">
      <c r="A193" s="172" t="s">
        <v>115</v>
      </c>
      <c r="B193" s="172" t="s">
        <v>77</v>
      </c>
      <c r="C193" s="175" t="s">
        <v>47</v>
      </c>
      <c r="D193" s="37"/>
      <c r="E193" s="61"/>
      <c r="F193" s="62"/>
      <c r="G193" s="152">
        <f>SUM(G194:G196)</f>
        <v>0</v>
      </c>
      <c r="H193" s="132"/>
      <c r="I193" s="66"/>
      <c r="J193" s="18"/>
      <c r="K193" s="269"/>
      <c r="L193" s="8"/>
      <c r="M193" s="8"/>
    </row>
    <row r="194" spans="1:131" ht="15" hidden="1" customHeight="1" outlineLevel="2" x14ac:dyDescent="0.25">
      <c r="A194" s="172" t="s">
        <v>115</v>
      </c>
      <c r="B194" s="172" t="s">
        <v>77</v>
      </c>
      <c r="C194" s="11" t="s">
        <v>149</v>
      </c>
      <c r="D194" s="11" t="s">
        <v>25</v>
      </c>
      <c r="E194" s="12">
        <v>100</v>
      </c>
      <c r="F194" s="16">
        <v>250</v>
      </c>
      <c r="G194" s="14"/>
      <c r="H194" s="130">
        <f t="shared" ref="H194:H196" si="58">(E194*G194)/$E$2</f>
        <v>0</v>
      </c>
      <c r="I194" s="32">
        <f t="shared" ref="I194:I196" si="59">F194*G194</f>
        <v>0</v>
      </c>
      <c r="J194" s="18"/>
      <c r="K194" s="268"/>
      <c r="L194" s="2"/>
      <c r="M194" s="2"/>
    </row>
    <row r="195" spans="1:131" ht="15" hidden="1" customHeight="1" outlineLevel="2" x14ac:dyDescent="0.25">
      <c r="A195" s="172" t="s">
        <v>115</v>
      </c>
      <c r="B195" s="172" t="s">
        <v>77</v>
      </c>
      <c r="C195" s="11" t="s">
        <v>159</v>
      </c>
      <c r="D195" s="11" t="s">
        <v>25</v>
      </c>
      <c r="E195" s="12">
        <v>120</v>
      </c>
      <c r="F195" s="16">
        <v>320</v>
      </c>
      <c r="G195" s="14"/>
      <c r="H195" s="130">
        <f t="shared" si="58"/>
        <v>0</v>
      </c>
      <c r="I195" s="32">
        <f t="shared" si="59"/>
        <v>0</v>
      </c>
      <c r="J195" s="18"/>
      <c r="K195" s="268"/>
      <c r="L195" s="2"/>
      <c r="M195" s="2"/>
    </row>
    <row r="196" spans="1:131" ht="15" hidden="1" customHeight="1" outlineLevel="2" x14ac:dyDescent="0.25">
      <c r="A196" s="172" t="s">
        <v>115</v>
      </c>
      <c r="B196" s="172" t="s">
        <v>77</v>
      </c>
      <c r="C196" s="11" t="s">
        <v>160</v>
      </c>
      <c r="D196" s="11" t="s">
        <v>25</v>
      </c>
      <c r="E196" s="12">
        <v>100</v>
      </c>
      <c r="F196" s="16">
        <v>280</v>
      </c>
      <c r="G196" s="14"/>
      <c r="H196" s="130">
        <f t="shared" si="58"/>
        <v>0</v>
      </c>
      <c r="I196" s="32">
        <f t="shared" si="59"/>
        <v>0</v>
      </c>
      <c r="J196" s="18"/>
      <c r="K196" s="268"/>
      <c r="L196" s="2"/>
      <c r="M196" s="2"/>
    </row>
    <row r="197" spans="1:131" ht="15" hidden="1" customHeight="1" outlineLevel="1" x14ac:dyDescent="0.25">
      <c r="A197" s="172" t="s">
        <v>115</v>
      </c>
      <c r="B197" s="172" t="s">
        <v>77</v>
      </c>
      <c r="C197" s="336" t="s">
        <v>161</v>
      </c>
      <c r="D197" s="337"/>
      <c r="E197" s="338"/>
      <c r="F197" s="80"/>
      <c r="G197" s="161">
        <f>SUM(G198:G203)</f>
        <v>0</v>
      </c>
      <c r="H197" s="138"/>
      <c r="I197" s="81"/>
      <c r="J197" s="18"/>
      <c r="K197" s="268"/>
      <c r="L197" s="2"/>
      <c r="M197" s="2"/>
    </row>
    <row r="198" spans="1:131" ht="15" hidden="1" customHeight="1" outlineLevel="1" x14ac:dyDescent="0.25">
      <c r="A198" s="172" t="s">
        <v>115</v>
      </c>
      <c r="B198" s="172" t="s">
        <v>77</v>
      </c>
      <c r="C198" s="15" t="s">
        <v>162</v>
      </c>
      <c r="D198" s="11" t="s">
        <v>25</v>
      </c>
      <c r="E198" s="12">
        <v>15</v>
      </c>
      <c r="F198" s="16">
        <v>100</v>
      </c>
      <c r="G198" s="14"/>
      <c r="H198" s="130">
        <f t="shared" ref="H198:H203" si="60">(E198*G198)/$E$2</f>
        <v>0</v>
      </c>
      <c r="I198" s="32">
        <f t="shared" ref="I198:I203" si="61">F198*G198</f>
        <v>0</v>
      </c>
      <c r="J198" s="18"/>
      <c r="K198" s="268"/>
      <c r="L198" s="2"/>
      <c r="M198" s="2"/>
    </row>
    <row r="199" spans="1:131" ht="15" hidden="1" customHeight="1" outlineLevel="1" x14ac:dyDescent="0.25">
      <c r="A199" s="172" t="s">
        <v>115</v>
      </c>
      <c r="B199" s="172" t="s">
        <v>77</v>
      </c>
      <c r="C199" s="15" t="s">
        <v>163</v>
      </c>
      <c r="D199" s="11" t="s">
        <v>25</v>
      </c>
      <c r="E199" s="12">
        <v>15</v>
      </c>
      <c r="F199" s="16">
        <v>100</v>
      </c>
      <c r="G199" s="14"/>
      <c r="H199" s="130">
        <f t="shared" si="60"/>
        <v>0</v>
      </c>
      <c r="I199" s="32">
        <f t="shared" si="61"/>
        <v>0</v>
      </c>
      <c r="J199" s="18"/>
      <c r="K199" s="268"/>
      <c r="L199" s="2"/>
      <c r="M199" s="2"/>
    </row>
    <row r="200" spans="1:131" ht="15" hidden="1" customHeight="1" outlineLevel="1" x14ac:dyDescent="0.25">
      <c r="A200" s="172" t="s">
        <v>115</v>
      </c>
      <c r="B200" s="172" t="s">
        <v>77</v>
      </c>
      <c r="C200" s="15" t="s">
        <v>164</v>
      </c>
      <c r="D200" s="11" t="s">
        <v>25</v>
      </c>
      <c r="E200" s="12">
        <v>15</v>
      </c>
      <c r="F200" s="16">
        <v>100</v>
      </c>
      <c r="G200" s="14"/>
      <c r="H200" s="130">
        <f t="shared" si="60"/>
        <v>0</v>
      </c>
      <c r="I200" s="32">
        <f t="shared" si="61"/>
        <v>0</v>
      </c>
      <c r="J200" s="18"/>
      <c r="K200" s="268"/>
      <c r="L200" s="2"/>
      <c r="M200" s="2"/>
    </row>
    <row r="201" spans="1:131" ht="15" hidden="1" customHeight="1" outlineLevel="1" x14ac:dyDescent="0.25">
      <c r="A201" s="172" t="s">
        <v>115</v>
      </c>
      <c r="B201" s="172" t="s">
        <v>77</v>
      </c>
      <c r="C201" s="15" t="s">
        <v>165</v>
      </c>
      <c r="D201" s="11" t="s">
        <v>25</v>
      </c>
      <c r="E201" s="12">
        <v>15</v>
      </c>
      <c r="F201" s="16">
        <v>100</v>
      </c>
      <c r="G201" s="14"/>
      <c r="H201" s="130">
        <f t="shared" si="60"/>
        <v>0</v>
      </c>
      <c r="I201" s="32">
        <f t="shared" si="61"/>
        <v>0</v>
      </c>
      <c r="J201" s="18"/>
      <c r="K201" s="268"/>
      <c r="L201" s="2"/>
      <c r="M201" s="2"/>
    </row>
    <row r="202" spans="1:131" ht="15" hidden="1" customHeight="1" outlineLevel="1" x14ac:dyDescent="0.25">
      <c r="A202" s="172" t="s">
        <v>115</v>
      </c>
      <c r="B202" s="172" t="s">
        <v>77</v>
      </c>
      <c r="C202" s="15" t="s">
        <v>166</v>
      </c>
      <c r="D202" s="11" t="s">
        <v>25</v>
      </c>
      <c r="E202" s="12">
        <v>15</v>
      </c>
      <c r="F202" s="16">
        <v>100</v>
      </c>
      <c r="G202" s="14"/>
      <c r="H202" s="130">
        <f t="shared" si="60"/>
        <v>0</v>
      </c>
      <c r="I202" s="32">
        <f t="shared" si="61"/>
        <v>0</v>
      </c>
      <c r="J202" s="18"/>
      <c r="K202" s="268"/>
      <c r="L202" s="2"/>
      <c r="M202" s="2"/>
    </row>
    <row r="203" spans="1:131" ht="15" hidden="1" customHeight="1" outlineLevel="1" x14ac:dyDescent="0.25">
      <c r="A203" s="172" t="s">
        <v>115</v>
      </c>
      <c r="B203" s="172" t="s">
        <v>77</v>
      </c>
      <c r="C203" s="15" t="s">
        <v>167</v>
      </c>
      <c r="D203" s="11" t="s">
        <v>25</v>
      </c>
      <c r="E203" s="12">
        <v>15</v>
      </c>
      <c r="F203" s="16">
        <v>100</v>
      </c>
      <c r="G203" s="14"/>
      <c r="H203" s="130">
        <f t="shared" si="60"/>
        <v>0</v>
      </c>
      <c r="I203" s="32">
        <f t="shared" si="61"/>
        <v>0</v>
      </c>
      <c r="J203" s="18"/>
      <c r="K203" s="268"/>
      <c r="L203" s="2"/>
      <c r="M203" s="2"/>
    </row>
    <row r="204" spans="1:131" s="9" customFormat="1" ht="15" hidden="1" customHeight="1" collapsed="1" x14ac:dyDescent="0.25">
      <c r="A204" s="172" t="s">
        <v>168</v>
      </c>
      <c r="B204" s="172" t="s">
        <v>113</v>
      </c>
      <c r="C204" s="345" t="s">
        <v>169</v>
      </c>
      <c r="D204" s="346"/>
      <c r="E204" s="347"/>
      <c r="F204" s="82"/>
      <c r="G204" s="164"/>
      <c r="H204" s="139"/>
      <c r="I204" s="83"/>
      <c r="J204" s="18"/>
      <c r="K204" s="269"/>
      <c r="L204" s="8"/>
      <c r="M204" s="8"/>
    </row>
    <row r="205" spans="1:131" s="9" customFormat="1" ht="15" hidden="1" customHeight="1" outlineLevel="1" x14ac:dyDescent="0.25">
      <c r="A205" s="172" t="s">
        <v>168</v>
      </c>
      <c r="B205" s="172" t="s">
        <v>113</v>
      </c>
      <c r="C205" s="175" t="s">
        <v>23</v>
      </c>
      <c r="D205" s="38"/>
      <c r="E205" s="61"/>
      <c r="F205" s="62"/>
      <c r="G205" s="152">
        <f>SUM(G206:G209)</f>
        <v>0</v>
      </c>
      <c r="H205" s="132"/>
      <c r="I205" s="66"/>
      <c r="J205" s="18"/>
      <c r="K205" s="269"/>
      <c r="L205" s="8"/>
      <c r="M205" s="8"/>
    </row>
    <row r="206" spans="1:131" s="274" customFormat="1" ht="15" hidden="1" customHeight="1" outlineLevel="2" x14ac:dyDescent="0.25">
      <c r="A206" s="277" t="s">
        <v>168</v>
      </c>
      <c r="B206" s="277" t="s">
        <v>113</v>
      </c>
      <c r="C206" s="278" t="s">
        <v>170</v>
      </c>
      <c r="D206" s="235" t="s">
        <v>25</v>
      </c>
      <c r="E206" s="279">
        <v>275</v>
      </c>
      <c r="F206" s="284">
        <v>1690</v>
      </c>
      <c r="G206" s="238"/>
      <c r="H206" s="239">
        <f t="shared" ref="H206:H209" si="62">(E206*G206)/$E$2</f>
        <v>0</v>
      </c>
      <c r="I206" s="240">
        <f t="shared" ref="I206:I209" si="63">F206*G206</f>
        <v>0</v>
      </c>
      <c r="J206" s="280"/>
      <c r="K206" s="281"/>
      <c r="L206" s="282"/>
      <c r="M206" s="282"/>
      <c r="N206" s="283"/>
      <c r="O206" s="283"/>
      <c r="P206" s="283"/>
      <c r="Q206" s="283"/>
      <c r="R206" s="283"/>
      <c r="S206" s="283"/>
      <c r="T206" s="283"/>
      <c r="U206" s="283"/>
      <c r="V206" s="283"/>
      <c r="W206" s="283"/>
      <c r="X206" s="283"/>
      <c r="Y206" s="283"/>
      <c r="Z206" s="283"/>
      <c r="AA206" s="283"/>
      <c r="AB206" s="283"/>
      <c r="AC206" s="283"/>
      <c r="AD206" s="283"/>
      <c r="AE206" s="283"/>
      <c r="AF206" s="283"/>
      <c r="AG206" s="283"/>
      <c r="AH206" s="283"/>
      <c r="AI206" s="283"/>
      <c r="AJ206" s="283"/>
      <c r="AK206" s="283"/>
      <c r="AL206" s="283"/>
      <c r="AM206" s="283"/>
      <c r="AN206" s="283"/>
      <c r="AO206" s="283"/>
      <c r="AP206" s="283"/>
      <c r="AQ206" s="283"/>
      <c r="AR206" s="283"/>
      <c r="AS206" s="283"/>
      <c r="AT206" s="283"/>
      <c r="AU206" s="283"/>
      <c r="AV206" s="283"/>
      <c r="AW206" s="283"/>
      <c r="AX206" s="283"/>
      <c r="AY206" s="283"/>
      <c r="AZ206" s="283"/>
      <c r="BA206" s="283"/>
      <c r="BB206" s="283"/>
      <c r="BC206" s="283"/>
      <c r="BD206" s="283"/>
      <c r="BE206" s="283"/>
      <c r="BF206" s="283"/>
      <c r="BG206" s="283"/>
      <c r="BH206" s="283"/>
      <c r="BI206" s="283"/>
      <c r="BJ206" s="283"/>
      <c r="BK206" s="283"/>
      <c r="BL206" s="283"/>
      <c r="BM206" s="283"/>
      <c r="BN206" s="283"/>
      <c r="BO206" s="283"/>
      <c r="BP206" s="283"/>
      <c r="BQ206" s="283"/>
      <c r="BR206" s="283"/>
      <c r="BS206" s="283"/>
      <c r="BT206" s="283"/>
      <c r="BU206" s="283"/>
      <c r="BV206" s="283"/>
      <c r="BW206" s="283"/>
      <c r="BX206" s="283"/>
      <c r="BY206" s="283"/>
      <c r="BZ206" s="283"/>
      <c r="CA206" s="283"/>
      <c r="CB206" s="283"/>
      <c r="CC206" s="283"/>
      <c r="CD206" s="283"/>
      <c r="CE206" s="283"/>
      <c r="CF206" s="283"/>
      <c r="CG206" s="283"/>
      <c r="CH206" s="283"/>
      <c r="CI206" s="283"/>
      <c r="CJ206" s="283"/>
      <c r="CK206" s="283"/>
      <c r="CL206" s="283"/>
      <c r="CM206" s="283"/>
      <c r="CN206" s="283"/>
      <c r="CO206" s="283"/>
      <c r="CP206" s="283"/>
      <c r="CQ206" s="283"/>
      <c r="CR206" s="283"/>
      <c r="CS206" s="283"/>
      <c r="CT206" s="283"/>
      <c r="CU206" s="283"/>
      <c r="CV206" s="283"/>
      <c r="CW206" s="283"/>
      <c r="CX206" s="283"/>
      <c r="CY206" s="283"/>
      <c r="CZ206" s="283"/>
      <c r="DA206" s="283"/>
      <c r="DB206" s="283"/>
      <c r="DC206" s="283"/>
      <c r="DD206" s="283"/>
      <c r="DE206" s="283"/>
      <c r="DF206" s="283"/>
      <c r="DG206" s="283"/>
      <c r="DH206" s="283"/>
      <c r="DI206" s="283"/>
      <c r="DJ206" s="283"/>
      <c r="DK206" s="283"/>
      <c r="DL206" s="283"/>
      <c r="DM206" s="283"/>
      <c r="DN206" s="283"/>
      <c r="DO206" s="283"/>
      <c r="DP206" s="283"/>
      <c r="DQ206" s="283"/>
      <c r="DR206" s="283"/>
      <c r="DS206" s="283"/>
      <c r="DT206" s="283"/>
      <c r="DU206" s="283"/>
      <c r="DV206" s="283"/>
      <c r="DW206" s="283"/>
      <c r="DX206" s="283"/>
      <c r="DY206" s="283"/>
      <c r="DZ206" s="283"/>
      <c r="EA206" s="283"/>
    </row>
    <row r="207" spans="1:131" ht="31.5" hidden="1" customHeight="1" outlineLevel="2" x14ac:dyDescent="0.25">
      <c r="A207" s="172" t="s">
        <v>168</v>
      </c>
      <c r="B207" s="172" t="s">
        <v>113</v>
      </c>
      <c r="C207" s="11" t="s">
        <v>171</v>
      </c>
      <c r="D207" s="11" t="s">
        <v>25</v>
      </c>
      <c r="E207" s="12">
        <v>300</v>
      </c>
      <c r="F207" s="16">
        <v>2250</v>
      </c>
      <c r="G207" s="14"/>
      <c r="H207" s="130">
        <f t="shared" si="62"/>
        <v>0</v>
      </c>
      <c r="I207" s="32">
        <f t="shared" si="63"/>
        <v>0</v>
      </c>
      <c r="J207" s="18"/>
      <c r="K207" s="268"/>
      <c r="L207" s="2"/>
      <c r="M207" s="2"/>
    </row>
    <row r="208" spans="1:131" ht="30" hidden="1" customHeight="1" outlineLevel="2" x14ac:dyDescent="0.25">
      <c r="A208" s="172" t="s">
        <v>168</v>
      </c>
      <c r="B208" s="172" t="s">
        <v>113</v>
      </c>
      <c r="C208" s="11" t="s">
        <v>172</v>
      </c>
      <c r="D208" s="11" t="s">
        <v>25</v>
      </c>
      <c r="E208" s="12">
        <v>280</v>
      </c>
      <c r="F208" s="16">
        <v>1700</v>
      </c>
      <c r="G208" s="14"/>
      <c r="H208" s="130">
        <f t="shared" si="62"/>
        <v>0</v>
      </c>
      <c r="I208" s="32">
        <f t="shared" si="63"/>
        <v>0</v>
      </c>
      <c r="J208" s="18"/>
      <c r="K208" s="268"/>
      <c r="L208" s="2"/>
      <c r="M208" s="2"/>
    </row>
    <row r="209" spans="1:13" ht="28.5" hidden="1" customHeight="1" outlineLevel="2" x14ac:dyDescent="0.25">
      <c r="A209" s="172" t="s">
        <v>168</v>
      </c>
      <c r="B209" s="172" t="s">
        <v>113</v>
      </c>
      <c r="C209" s="11" t="s">
        <v>173</v>
      </c>
      <c r="D209" s="11" t="s">
        <v>25</v>
      </c>
      <c r="E209" s="12">
        <v>280</v>
      </c>
      <c r="F209" s="16">
        <v>1800</v>
      </c>
      <c r="G209" s="14"/>
      <c r="H209" s="130">
        <f t="shared" si="62"/>
        <v>0</v>
      </c>
      <c r="I209" s="32">
        <f t="shared" si="63"/>
        <v>0</v>
      </c>
      <c r="J209" s="18"/>
      <c r="K209" s="268"/>
      <c r="L209" s="2"/>
      <c r="M209" s="2"/>
    </row>
    <row r="210" spans="1:13" s="9" customFormat="1" ht="15" hidden="1" customHeight="1" outlineLevel="1" x14ac:dyDescent="0.25">
      <c r="A210" s="172" t="s">
        <v>168</v>
      </c>
      <c r="B210" s="172" t="s">
        <v>113</v>
      </c>
      <c r="C210" s="175" t="s">
        <v>33</v>
      </c>
      <c r="D210" s="37"/>
      <c r="E210" s="61"/>
      <c r="F210" s="62"/>
      <c r="G210" s="152">
        <f>SUM(G211:G216)</f>
        <v>0</v>
      </c>
      <c r="H210" s="132"/>
      <c r="I210" s="66"/>
      <c r="J210" s="18"/>
      <c r="K210" s="269"/>
      <c r="L210" s="8"/>
      <c r="M210" s="8"/>
    </row>
    <row r="211" spans="1:13" ht="15" hidden="1" customHeight="1" outlineLevel="1" x14ac:dyDescent="0.25">
      <c r="A211" s="172" t="s">
        <v>168</v>
      </c>
      <c r="B211" s="172" t="s">
        <v>113</v>
      </c>
      <c r="C211" s="15" t="s">
        <v>174</v>
      </c>
      <c r="D211" s="11" t="s">
        <v>25</v>
      </c>
      <c r="E211" s="12">
        <v>290</v>
      </c>
      <c r="F211" s="16">
        <v>2100</v>
      </c>
      <c r="G211" s="14"/>
      <c r="H211" s="130">
        <f t="shared" ref="H211:H216" si="64">(E211*G211)/$E$2</f>
        <v>0</v>
      </c>
      <c r="I211" s="32">
        <f t="shared" ref="I211:I216" si="65">F211*G211</f>
        <v>0</v>
      </c>
      <c r="J211" s="18"/>
      <c r="K211" s="268"/>
      <c r="L211" s="2"/>
      <c r="M211" s="2"/>
    </row>
    <row r="212" spans="1:13" ht="15" hidden="1" customHeight="1" outlineLevel="1" x14ac:dyDescent="0.25">
      <c r="A212" s="172" t="s">
        <v>168</v>
      </c>
      <c r="B212" s="172" t="s">
        <v>113</v>
      </c>
      <c r="C212" s="15" t="s">
        <v>175</v>
      </c>
      <c r="D212" s="11" t="s">
        <v>25</v>
      </c>
      <c r="E212" s="12">
        <v>260</v>
      </c>
      <c r="F212" s="16">
        <v>1100</v>
      </c>
      <c r="G212" s="14"/>
      <c r="H212" s="130">
        <f t="shared" si="64"/>
        <v>0</v>
      </c>
      <c r="I212" s="32">
        <f t="shared" si="65"/>
        <v>0</v>
      </c>
      <c r="J212" s="18"/>
      <c r="K212" s="268"/>
      <c r="L212" s="2"/>
      <c r="M212" s="2"/>
    </row>
    <row r="213" spans="1:13" ht="27.75" hidden="1" customHeight="1" outlineLevel="1" x14ac:dyDescent="0.25">
      <c r="A213" s="172" t="s">
        <v>168</v>
      </c>
      <c r="B213" s="172" t="s">
        <v>113</v>
      </c>
      <c r="C213" s="15" t="s">
        <v>176</v>
      </c>
      <c r="D213" s="11" t="s">
        <v>25</v>
      </c>
      <c r="E213" s="12">
        <v>260</v>
      </c>
      <c r="F213" s="16">
        <v>1100</v>
      </c>
      <c r="G213" s="14"/>
      <c r="H213" s="130">
        <f t="shared" si="64"/>
        <v>0</v>
      </c>
      <c r="I213" s="32">
        <f t="shared" si="65"/>
        <v>0</v>
      </c>
      <c r="J213" s="18"/>
      <c r="K213" s="268"/>
      <c r="L213" s="2"/>
      <c r="M213" s="2"/>
    </row>
    <row r="214" spans="1:13" ht="15" hidden="1" customHeight="1" outlineLevel="1" x14ac:dyDescent="0.25">
      <c r="A214" s="172" t="s">
        <v>168</v>
      </c>
      <c r="B214" s="172" t="s">
        <v>113</v>
      </c>
      <c r="C214" s="15" t="s">
        <v>177</v>
      </c>
      <c r="D214" s="11" t="s">
        <v>25</v>
      </c>
      <c r="E214" s="12">
        <v>300</v>
      </c>
      <c r="F214" s="16">
        <v>1650</v>
      </c>
      <c r="G214" s="14"/>
      <c r="H214" s="130">
        <f t="shared" si="64"/>
        <v>0</v>
      </c>
      <c r="I214" s="32">
        <f t="shared" si="65"/>
        <v>0</v>
      </c>
      <c r="J214" s="18"/>
      <c r="K214" s="268"/>
      <c r="L214" s="2"/>
      <c r="M214" s="2"/>
    </row>
    <row r="215" spans="1:13" ht="28.5" hidden="1" customHeight="1" outlineLevel="1" x14ac:dyDescent="0.25">
      <c r="A215" s="172" t="s">
        <v>168</v>
      </c>
      <c r="B215" s="172" t="s">
        <v>113</v>
      </c>
      <c r="C215" s="15" t="s">
        <v>178</v>
      </c>
      <c r="D215" s="11" t="s">
        <v>25</v>
      </c>
      <c r="E215" s="12">
        <v>240</v>
      </c>
      <c r="F215" s="16">
        <v>1700</v>
      </c>
      <c r="G215" s="14"/>
      <c r="H215" s="130">
        <f t="shared" si="64"/>
        <v>0</v>
      </c>
      <c r="I215" s="32">
        <f t="shared" si="65"/>
        <v>0</v>
      </c>
      <c r="J215" s="18"/>
      <c r="K215" s="268"/>
      <c r="L215" s="2"/>
      <c r="M215" s="2"/>
    </row>
    <row r="216" spans="1:13" ht="15" hidden="1" customHeight="1" outlineLevel="1" x14ac:dyDescent="0.25">
      <c r="A216" s="172" t="s">
        <v>168</v>
      </c>
      <c r="B216" s="172" t="s">
        <v>113</v>
      </c>
      <c r="C216" s="15" t="s">
        <v>179</v>
      </c>
      <c r="D216" s="11" t="s">
        <v>25</v>
      </c>
      <c r="E216" s="12">
        <v>300</v>
      </c>
      <c r="F216" s="16">
        <v>1200</v>
      </c>
      <c r="G216" s="14"/>
      <c r="H216" s="130">
        <f t="shared" si="64"/>
        <v>0</v>
      </c>
      <c r="I216" s="32">
        <f t="shared" si="65"/>
        <v>0</v>
      </c>
      <c r="J216" s="18"/>
      <c r="K216" s="268"/>
      <c r="L216" s="2"/>
      <c r="M216" s="2"/>
    </row>
    <row r="217" spans="1:13" s="9" customFormat="1" ht="15" customHeight="1" collapsed="1" x14ac:dyDescent="0.25">
      <c r="A217" s="172" t="s">
        <v>180</v>
      </c>
      <c r="B217" s="172" t="s">
        <v>77</v>
      </c>
      <c r="C217" s="348" t="s">
        <v>181</v>
      </c>
      <c r="D217" s="349"/>
      <c r="E217" s="350"/>
      <c r="F217" s="84"/>
      <c r="G217" s="165">
        <f>G218+G223+G236</f>
        <v>10</v>
      </c>
      <c r="H217" s="140"/>
      <c r="I217" s="85"/>
      <c r="J217" s="18"/>
      <c r="K217" s="269"/>
      <c r="L217" s="8"/>
      <c r="M217" s="8"/>
    </row>
    <row r="218" spans="1:13" s="9" customFormat="1" ht="15" hidden="1" customHeight="1" outlineLevel="1" x14ac:dyDescent="0.25">
      <c r="A218" s="172" t="s">
        <v>180</v>
      </c>
      <c r="B218" s="172" t="s">
        <v>77</v>
      </c>
      <c r="C218" s="175" t="s">
        <v>182</v>
      </c>
      <c r="D218" s="39"/>
      <c r="E218" s="61"/>
      <c r="F218" s="62"/>
      <c r="G218" s="152">
        <f>SUM(G219:G222)</f>
        <v>0</v>
      </c>
      <c r="H218" s="132"/>
      <c r="I218" s="66"/>
      <c r="J218" s="18"/>
      <c r="K218" s="269"/>
      <c r="L218" s="8"/>
      <c r="M218" s="8"/>
    </row>
    <row r="219" spans="1:13" ht="15" hidden="1" customHeight="1" outlineLevel="2" x14ac:dyDescent="0.25">
      <c r="A219" s="172" t="s">
        <v>180</v>
      </c>
      <c r="B219" s="172" t="s">
        <v>77</v>
      </c>
      <c r="C219" s="11" t="s">
        <v>183</v>
      </c>
      <c r="D219" s="11" t="s">
        <v>25</v>
      </c>
      <c r="E219" s="12">
        <v>80</v>
      </c>
      <c r="F219" s="16">
        <v>670</v>
      </c>
      <c r="G219" s="14"/>
      <c r="H219" s="130">
        <f t="shared" ref="H219:H222" si="66">(E219*G219)/$E$2</f>
        <v>0</v>
      </c>
      <c r="I219" s="32">
        <f t="shared" ref="I219:I222" si="67">F219*G219</f>
        <v>0</v>
      </c>
      <c r="J219" s="18"/>
      <c r="K219" s="268"/>
      <c r="L219" s="2"/>
      <c r="M219" s="2"/>
    </row>
    <row r="220" spans="1:13" ht="15" hidden="1" customHeight="1" outlineLevel="2" x14ac:dyDescent="0.25">
      <c r="A220" s="172" t="s">
        <v>180</v>
      </c>
      <c r="B220" s="172" t="s">
        <v>77</v>
      </c>
      <c r="C220" s="11" t="s">
        <v>184</v>
      </c>
      <c r="D220" s="11" t="s">
        <v>25</v>
      </c>
      <c r="E220" s="12">
        <v>100</v>
      </c>
      <c r="F220" s="16">
        <v>630</v>
      </c>
      <c r="G220" s="14"/>
      <c r="H220" s="130">
        <f t="shared" si="66"/>
        <v>0</v>
      </c>
      <c r="I220" s="32">
        <f t="shared" si="67"/>
        <v>0</v>
      </c>
      <c r="J220" s="18"/>
      <c r="K220" s="268"/>
      <c r="L220" s="2"/>
      <c r="M220" s="2"/>
    </row>
    <row r="221" spans="1:13" ht="15" hidden="1" customHeight="1" outlineLevel="2" x14ac:dyDescent="0.25">
      <c r="A221" s="172" t="s">
        <v>180</v>
      </c>
      <c r="B221" s="172" t="s">
        <v>77</v>
      </c>
      <c r="C221" s="11" t="s">
        <v>185</v>
      </c>
      <c r="D221" s="11" t="s">
        <v>25</v>
      </c>
      <c r="E221" s="12">
        <v>190</v>
      </c>
      <c r="F221" s="16">
        <v>630</v>
      </c>
      <c r="G221" s="14"/>
      <c r="H221" s="130">
        <f t="shared" si="66"/>
        <v>0</v>
      </c>
      <c r="I221" s="32">
        <f t="shared" si="67"/>
        <v>0</v>
      </c>
      <c r="J221" s="18"/>
      <c r="K221" s="268"/>
      <c r="L221" s="2"/>
      <c r="M221" s="2"/>
    </row>
    <row r="222" spans="1:13" ht="15" hidden="1" customHeight="1" outlineLevel="2" x14ac:dyDescent="0.25">
      <c r="A222" s="172" t="s">
        <v>180</v>
      </c>
      <c r="B222" s="172" t="s">
        <v>77</v>
      </c>
      <c r="C222" s="11" t="s">
        <v>186</v>
      </c>
      <c r="D222" s="11" t="s">
        <v>25</v>
      </c>
      <c r="E222" s="12">
        <v>100</v>
      </c>
      <c r="F222" s="16">
        <v>930</v>
      </c>
      <c r="G222" s="14"/>
      <c r="H222" s="130">
        <f t="shared" si="66"/>
        <v>0</v>
      </c>
      <c r="I222" s="32">
        <f t="shared" si="67"/>
        <v>0</v>
      </c>
      <c r="J222" s="18"/>
      <c r="K222" s="268"/>
      <c r="L222" s="2"/>
      <c r="M222" s="2"/>
    </row>
    <row r="223" spans="1:13" s="9" customFormat="1" ht="15" customHeight="1" outlineLevel="1" collapsed="1" x14ac:dyDescent="0.25">
      <c r="A223" s="172" t="s">
        <v>180</v>
      </c>
      <c r="B223" s="172" t="s">
        <v>77</v>
      </c>
      <c r="C223" s="175" t="s">
        <v>187</v>
      </c>
      <c r="D223" s="39"/>
      <c r="E223" s="61"/>
      <c r="F223" s="62"/>
      <c r="G223" s="152">
        <f>SUM(G224:G235)</f>
        <v>10</v>
      </c>
      <c r="H223" s="132"/>
      <c r="I223" s="66"/>
      <c r="J223" s="18"/>
      <c r="K223" s="269"/>
      <c r="L223" s="8"/>
      <c r="M223" s="8"/>
    </row>
    <row r="224" spans="1:13" ht="15" customHeight="1" outlineLevel="2" x14ac:dyDescent="0.25">
      <c r="A224" s="172" t="s">
        <v>180</v>
      </c>
      <c r="B224" s="172" t="s">
        <v>77</v>
      </c>
      <c r="C224" s="11" t="s">
        <v>188</v>
      </c>
      <c r="D224" s="11" t="s">
        <v>25</v>
      </c>
      <c r="E224" s="12">
        <v>30</v>
      </c>
      <c r="F224" s="16">
        <v>170</v>
      </c>
      <c r="G224" s="14">
        <v>10</v>
      </c>
      <c r="H224" s="130">
        <f t="shared" ref="H224:H235" si="68">(E224*G224)/$E$2</f>
        <v>30</v>
      </c>
      <c r="I224" s="32">
        <f t="shared" ref="I224:I235" si="69">F224*G224</f>
        <v>1700</v>
      </c>
      <c r="J224" s="18"/>
      <c r="K224" s="268"/>
      <c r="L224" s="2"/>
      <c r="M224" s="2"/>
    </row>
    <row r="225" spans="1:13" ht="15" hidden="1" customHeight="1" outlineLevel="2" x14ac:dyDescent="0.25">
      <c r="A225" s="172" t="s">
        <v>180</v>
      </c>
      <c r="B225" s="172" t="s">
        <v>77</v>
      </c>
      <c r="C225" s="11" t="s">
        <v>189</v>
      </c>
      <c r="D225" s="11" t="s">
        <v>25</v>
      </c>
      <c r="E225" s="12">
        <v>30</v>
      </c>
      <c r="F225" s="16">
        <v>170</v>
      </c>
      <c r="G225" s="14"/>
      <c r="H225" s="130">
        <f t="shared" si="68"/>
        <v>0</v>
      </c>
      <c r="I225" s="32">
        <f t="shared" si="69"/>
        <v>0</v>
      </c>
      <c r="J225" s="18"/>
      <c r="K225" s="268"/>
      <c r="L225" s="2"/>
      <c r="M225" s="2"/>
    </row>
    <row r="226" spans="1:13" ht="15" hidden="1" customHeight="1" outlineLevel="2" x14ac:dyDescent="0.25">
      <c r="A226" s="172" t="s">
        <v>180</v>
      </c>
      <c r="B226" s="172" t="s">
        <v>77</v>
      </c>
      <c r="C226" s="11" t="s">
        <v>190</v>
      </c>
      <c r="D226" s="11" t="s">
        <v>25</v>
      </c>
      <c r="E226" s="12">
        <v>35</v>
      </c>
      <c r="F226" s="16">
        <v>230</v>
      </c>
      <c r="G226" s="14"/>
      <c r="H226" s="130">
        <f>(E226*G226)/$E$2</f>
        <v>0</v>
      </c>
      <c r="I226" s="32">
        <f>F226*G226</f>
        <v>0</v>
      </c>
      <c r="J226" s="18"/>
      <c r="K226" s="268"/>
      <c r="L226" s="2"/>
      <c r="M226" s="2"/>
    </row>
    <row r="227" spans="1:13" ht="15" hidden="1" customHeight="1" outlineLevel="2" x14ac:dyDescent="0.25">
      <c r="A227" s="172" t="s">
        <v>180</v>
      </c>
      <c r="B227" s="172" t="s">
        <v>77</v>
      </c>
      <c r="C227" s="11" t="s">
        <v>191</v>
      </c>
      <c r="D227" s="11" t="s">
        <v>25</v>
      </c>
      <c r="E227" s="12">
        <v>35</v>
      </c>
      <c r="F227" s="16">
        <v>320</v>
      </c>
      <c r="G227" s="14"/>
      <c r="H227" s="130">
        <f>(E227*G227)/$E$2</f>
        <v>0</v>
      </c>
      <c r="I227" s="32">
        <f>F227*G227</f>
        <v>0</v>
      </c>
      <c r="J227" s="18"/>
      <c r="K227" s="268"/>
      <c r="L227" s="2"/>
      <c r="M227" s="2"/>
    </row>
    <row r="228" spans="1:13" ht="15" hidden="1" customHeight="1" outlineLevel="2" x14ac:dyDescent="0.25">
      <c r="A228" s="172" t="s">
        <v>180</v>
      </c>
      <c r="B228" s="172" t="s">
        <v>77</v>
      </c>
      <c r="C228" s="11" t="s">
        <v>192</v>
      </c>
      <c r="D228" s="11" t="s">
        <v>25</v>
      </c>
      <c r="E228" s="12">
        <v>40</v>
      </c>
      <c r="F228" s="16">
        <v>150</v>
      </c>
      <c r="G228" s="14"/>
      <c r="H228" s="130">
        <f>(E228*G228)/$E$2</f>
        <v>0</v>
      </c>
      <c r="I228" s="32">
        <f>F228*G228</f>
        <v>0</v>
      </c>
      <c r="J228" s="18"/>
      <c r="K228" s="268"/>
      <c r="L228" s="2"/>
      <c r="M228" s="2"/>
    </row>
    <row r="229" spans="1:13" ht="15" hidden="1" customHeight="1" outlineLevel="2" x14ac:dyDescent="0.25">
      <c r="A229" s="172" t="s">
        <v>180</v>
      </c>
      <c r="B229" s="172" t="s">
        <v>77</v>
      </c>
      <c r="C229" s="11" t="s">
        <v>193</v>
      </c>
      <c r="D229" s="11" t="s">
        <v>25</v>
      </c>
      <c r="E229" s="12">
        <v>40</v>
      </c>
      <c r="F229" s="16">
        <v>250</v>
      </c>
      <c r="G229" s="14"/>
      <c r="H229" s="130">
        <f t="shared" si="68"/>
        <v>0</v>
      </c>
      <c r="I229" s="32">
        <f t="shared" si="69"/>
        <v>0</v>
      </c>
      <c r="J229" s="18"/>
      <c r="K229" s="268"/>
      <c r="L229" s="2"/>
      <c r="M229" s="2"/>
    </row>
    <row r="230" spans="1:13" ht="15" hidden="1" customHeight="1" outlineLevel="2" x14ac:dyDescent="0.25">
      <c r="A230" s="172" t="s">
        <v>180</v>
      </c>
      <c r="B230" s="172" t="s">
        <v>77</v>
      </c>
      <c r="C230" s="11" t="s">
        <v>194</v>
      </c>
      <c r="D230" s="11" t="s">
        <v>25</v>
      </c>
      <c r="E230" s="12">
        <v>40</v>
      </c>
      <c r="F230" s="16">
        <v>250</v>
      </c>
      <c r="G230" s="14"/>
      <c r="H230" s="130">
        <f t="shared" si="68"/>
        <v>0</v>
      </c>
      <c r="I230" s="32">
        <f t="shared" si="69"/>
        <v>0</v>
      </c>
      <c r="J230" s="18"/>
      <c r="K230" s="268"/>
      <c r="L230" s="2"/>
      <c r="M230" s="2"/>
    </row>
    <row r="231" spans="1:13" ht="15" hidden="1" customHeight="1" outlineLevel="2" x14ac:dyDescent="0.25">
      <c r="A231" s="172" t="s">
        <v>180</v>
      </c>
      <c r="B231" s="172" t="s">
        <v>77</v>
      </c>
      <c r="C231" s="11" t="s">
        <v>195</v>
      </c>
      <c r="D231" s="11" t="s">
        <v>25</v>
      </c>
      <c r="E231" s="12">
        <v>20</v>
      </c>
      <c r="F231" s="16">
        <v>290</v>
      </c>
      <c r="G231" s="14"/>
      <c r="H231" s="130">
        <f t="shared" si="68"/>
        <v>0</v>
      </c>
      <c r="I231" s="32">
        <f t="shared" si="69"/>
        <v>0</v>
      </c>
      <c r="J231" s="18"/>
      <c r="K231" s="268"/>
      <c r="L231" s="2"/>
      <c r="M231" s="2"/>
    </row>
    <row r="232" spans="1:13" ht="15" hidden="1" customHeight="1" outlineLevel="2" x14ac:dyDescent="0.25">
      <c r="A232" s="172" t="s">
        <v>180</v>
      </c>
      <c r="B232" s="172" t="s">
        <v>77</v>
      </c>
      <c r="C232" s="11" t="s">
        <v>196</v>
      </c>
      <c r="D232" s="11" t="s">
        <v>25</v>
      </c>
      <c r="E232" s="12">
        <v>20</v>
      </c>
      <c r="F232" s="16">
        <v>290</v>
      </c>
      <c r="G232" s="14"/>
      <c r="H232" s="130">
        <f t="shared" si="68"/>
        <v>0</v>
      </c>
      <c r="I232" s="32">
        <f t="shared" si="69"/>
        <v>0</v>
      </c>
      <c r="J232" s="18"/>
      <c r="K232" s="268"/>
      <c r="L232" s="2"/>
      <c r="M232" s="2"/>
    </row>
    <row r="233" spans="1:13" ht="15" hidden="1" customHeight="1" outlineLevel="2" x14ac:dyDescent="0.25">
      <c r="A233" s="172" t="s">
        <v>180</v>
      </c>
      <c r="B233" s="172" t="s">
        <v>77</v>
      </c>
      <c r="C233" s="11" t="s">
        <v>197</v>
      </c>
      <c r="D233" s="11" t="s">
        <v>25</v>
      </c>
      <c r="E233" s="12">
        <v>40</v>
      </c>
      <c r="F233" s="16">
        <v>340</v>
      </c>
      <c r="G233" s="14"/>
      <c r="H233" s="130">
        <f>(E233*G233)/$E$2</f>
        <v>0</v>
      </c>
      <c r="I233" s="32">
        <f>F233*G233</f>
        <v>0</v>
      </c>
      <c r="J233" s="18"/>
      <c r="K233" s="268"/>
      <c r="L233" s="2"/>
      <c r="M233" s="2"/>
    </row>
    <row r="234" spans="1:13" ht="15" hidden="1" customHeight="1" outlineLevel="2" x14ac:dyDescent="0.25">
      <c r="A234" s="172" t="s">
        <v>180</v>
      </c>
      <c r="B234" s="172" t="s">
        <v>77</v>
      </c>
      <c r="C234" s="11" t="s">
        <v>198</v>
      </c>
      <c r="D234" s="11" t="s">
        <v>25</v>
      </c>
      <c r="E234" s="12">
        <v>50</v>
      </c>
      <c r="F234" s="16">
        <v>330</v>
      </c>
      <c r="G234" s="14"/>
      <c r="H234" s="130">
        <f t="shared" si="68"/>
        <v>0</v>
      </c>
      <c r="I234" s="32">
        <f t="shared" si="69"/>
        <v>0</v>
      </c>
      <c r="J234" s="18"/>
      <c r="K234" s="268"/>
      <c r="L234" s="2"/>
      <c r="M234" s="2"/>
    </row>
    <row r="235" spans="1:13" ht="15" hidden="1" customHeight="1" outlineLevel="2" x14ac:dyDescent="0.25">
      <c r="A235" s="172" t="s">
        <v>180</v>
      </c>
      <c r="B235" s="172" t="s">
        <v>77</v>
      </c>
      <c r="C235" s="11" t="s">
        <v>199</v>
      </c>
      <c r="D235" s="11" t="s">
        <v>25</v>
      </c>
      <c r="E235" s="12">
        <v>30</v>
      </c>
      <c r="F235" s="16">
        <v>230</v>
      </c>
      <c r="G235" s="14"/>
      <c r="H235" s="130">
        <f t="shared" si="68"/>
        <v>0</v>
      </c>
      <c r="I235" s="32">
        <f t="shared" si="69"/>
        <v>0</v>
      </c>
      <c r="J235" s="18"/>
      <c r="K235" s="268"/>
      <c r="L235" s="2"/>
      <c r="M235" s="2"/>
    </row>
    <row r="236" spans="1:13" s="9" customFormat="1" ht="15" hidden="1" customHeight="1" outlineLevel="1" x14ac:dyDescent="0.25">
      <c r="A236" s="172" t="s">
        <v>180</v>
      </c>
      <c r="B236" s="172" t="s">
        <v>77</v>
      </c>
      <c r="C236" s="175" t="s">
        <v>200</v>
      </c>
      <c r="D236" s="40"/>
      <c r="E236" s="61"/>
      <c r="F236" s="62"/>
      <c r="G236" s="152">
        <f>SUM(G237:G239)</f>
        <v>0</v>
      </c>
      <c r="H236" s="132"/>
      <c r="I236" s="66"/>
      <c r="J236" s="18"/>
      <c r="K236" s="269"/>
      <c r="L236" s="8"/>
      <c r="M236" s="8"/>
    </row>
    <row r="237" spans="1:13" ht="15" hidden="1" customHeight="1" outlineLevel="1" x14ac:dyDescent="0.25">
      <c r="A237" s="172" t="s">
        <v>180</v>
      </c>
      <c r="B237" s="172" t="s">
        <v>77</v>
      </c>
      <c r="C237" s="15" t="s">
        <v>201</v>
      </c>
      <c r="D237" s="11" t="s">
        <v>25</v>
      </c>
      <c r="E237" s="12">
        <v>300</v>
      </c>
      <c r="F237" s="16">
        <v>400</v>
      </c>
      <c r="G237" s="14"/>
      <c r="H237" s="130">
        <f t="shared" ref="H237:H239" si="70">(E237*G237)/$E$2</f>
        <v>0</v>
      </c>
      <c r="I237" s="32">
        <f t="shared" ref="I237:I239" si="71">F237*G237</f>
        <v>0</v>
      </c>
      <c r="J237" s="18"/>
      <c r="K237" s="268"/>
      <c r="L237" s="2"/>
      <c r="M237" s="2"/>
    </row>
    <row r="238" spans="1:13" ht="15" hidden="1" customHeight="1" outlineLevel="1" x14ac:dyDescent="0.25">
      <c r="A238" s="172" t="s">
        <v>180</v>
      </c>
      <c r="B238" s="172" t="s">
        <v>77</v>
      </c>
      <c r="C238" s="15" t="s">
        <v>202</v>
      </c>
      <c r="D238" s="11" t="s">
        <v>25</v>
      </c>
      <c r="E238" s="12">
        <v>100</v>
      </c>
      <c r="F238" s="16">
        <v>200</v>
      </c>
      <c r="G238" s="14"/>
      <c r="H238" s="130">
        <f t="shared" si="70"/>
        <v>0</v>
      </c>
      <c r="I238" s="32">
        <f t="shared" si="71"/>
        <v>0</v>
      </c>
      <c r="J238" s="18"/>
      <c r="K238" s="268"/>
      <c r="L238" s="2"/>
      <c r="M238" s="2"/>
    </row>
    <row r="239" spans="1:13" ht="15" hidden="1" customHeight="1" outlineLevel="1" x14ac:dyDescent="0.25">
      <c r="A239" s="172" t="s">
        <v>180</v>
      </c>
      <c r="B239" s="172" t="s">
        <v>77</v>
      </c>
      <c r="C239" s="15" t="s">
        <v>203</v>
      </c>
      <c r="D239" s="11" t="s">
        <v>25</v>
      </c>
      <c r="E239" s="12">
        <v>35</v>
      </c>
      <c r="F239" s="16">
        <v>300</v>
      </c>
      <c r="G239" s="14"/>
      <c r="H239" s="130">
        <f t="shared" si="70"/>
        <v>0</v>
      </c>
      <c r="I239" s="32">
        <f t="shared" si="71"/>
        <v>0</v>
      </c>
      <c r="J239" s="18"/>
      <c r="K239" s="268"/>
      <c r="L239" s="2"/>
      <c r="M239" s="2"/>
    </row>
    <row r="240" spans="1:13" s="9" customFormat="1" ht="15" customHeight="1" x14ac:dyDescent="0.25">
      <c r="A240" s="172" t="s">
        <v>204</v>
      </c>
      <c r="B240" s="172" t="s">
        <v>77</v>
      </c>
      <c r="C240" s="345" t="s">
        <v>204</v>
      </c>
      <c r="D240" s="346"/>
      <c r="E240" s="347"/>
      <c r="F240" s="82"/>
      <c r="G240" s="164">
        <f>SUM(G242:G256)</f>
        <v>30</v>
      </c>
      <c r="H240" s="139"/>
      <c r="I240" s="83"/>
      <c r="J240" s="18"/>
      <c r="K240" s="269"/>
      <c r="L240" s="8"/>
      <c r="M240" s="8"/>
    </row>
    <row r="241" spans="1:13" s="9" customFormat="1" ht="15" customHeight="1" outlineLevel="1" x14ac:dyDescent="0.25">
      <c r="A241" s="172" t="s">
        <v>204</v>
      </c>
      <c r="B241" s="172" t="s">
        <v>94</v>
      </c>
      <c r="C241" s="175" t="s">
        <v>33</v>
      </c>
      <c r="D241" s="41"/>
      <c r="E241" s="61"/>
      <c r="F241" s="62"/>
      <c r="G241" s="152">
        <f>G242</f>
        <v>10</v>
      </c>
      <c r="H241" s="132"/>
      <c r="I241" s="66"/>
      <c r="J241" s="18"/>
      <c r="K241" s="269"/>
      <c r="L241" s="8"/>
      <c r="M241" s="8"/>
    </row>
    <row r="242" spans="1:13" ht="15" customHeight="1" outlineLevel="2" x14ac:dyDescent="0.25">
      <c r="A242" s="172" t="s">
        <v>204</v>
      </c>
      <c r="B242" s="172" t="s">
        <v>94</v>
      </c>
      <c r="C242" s="11" t="s">
        <v>205</v>
      </c>
      <c r="D242" s="11" t="s">
        <v>25</v>
      </c>
      <c r="E242" s="12">
        <v>50</v>
      </c>
      <c r="F242" s="16">
        <v>340</v>
      </c>
      <c r="G242" s="14">
        <v>10</v>
      </c>
      <c r="H242" s="130">
        <f>(E242*G242)/$E$2</f>
        <v>50</v>
      </c>
      <c r="I242" s="32">
        <f>F242*G242</f>
        <v>3400</v>
      </c>
      <c r="J242" s="18"/>
      <c r="K242" s="268"/>
      <c r="L242" s="2"/>
      <c r="M242" s="2"/>
    </row>
    <row r="243" spans="1:13" s="9" customFormat="1" ht="15" customHeight="1" outlineLevel="1" x14ac:dyDescent="0.25">
      <c r="A243" s="172" t="s">
        <v>204</v>
      </c>
      <c r="B243" s="172" t="s">
        <v>94</v>
      </c>
      <c r="C243" s="175" t="s">
        <v>47</v>
      </c>
      <c r="D243" s="41"/>
      <c r="E243" s="61"/>
      <c r="F243" s="62"/>
      <c r="G243" s="152">
        <f>SUM(G244:G249)</f>
        <v>10</v>
      </c>
      <c r="H243" s="132"/>
      <c r="I243" s="66"/>
      <c r="J243" s="18"/>
      <c r="K243" s="269"/>
      <c r="L243" s="8"/>
      <c r="M243" s="8"/>
    </row>
    <row r="244" spans="1:13" ht="31.15" hidden="1" customHeight="1" outlineLevel="2" x14ac:dyDescent="0.25">
      <c r="A244" s="172" t="s">
        <v>204</v>
      </c>
      <c r="B244" s="172" t="s">
        <v>94</v>
      </c>
      <c r="C244" s="11" t="s">
        <v>206</v>
      </c>
      <c r="D244" s="11" t="s">
        <v>25</v>
      </c>
      <c r="E244" s="12">
        <v>45</v>
      </c>
      <c r="F244" s="16">
        <v>300</v>
      </c>
      <c r="G244" s="14"/>
      <c r="H244" s="130">
        <f t="shared" ref="H244:H249" si="72">(E244*G244)/$E$2</f>
        <v>0</v>
      </c>
      <c r="I244" s="32">
        <f t="shared" ref="I244:I249" si="73">F244*G244</f>
        <v>0</v>
      </c>
      <c r="J244" s="18"/>
      <c r="K244" s="268"/>
      <c r="L244" s="2"/>
      <c r="M244" s="2"/>
    </row>
    <row r="245" spans="1:13" ht="15" hidden="1" customHeight="1" outlineLevel="2" x14ac:dyDescent="0.25">
      <c r="A245" s="172" t="s">
        <v>204</v>
      </c>
      <c r="B245" s="172" t="s">
        <v>94</v>
      </c>
      <c r="C245" s="11" t="s">
        <v>207</v>
      </c>
      <c r="D245" s="11" t="s">
        <v>25</v>
      </c>
      <c r="E245" s="12">
        <v>25</v>
      </c>
      <c r="F245" s="16">
        <v>100</v>
      </c>
      <c r="G245" s="14"/>
      <c r="H245" s="130">
        <f t="shared" si="72"/>
        <v>0</v>
      </c>
      <c r="I245" s="32">
        <f t="shared" si="73"/>
        <v>0</v>
      </c>
      <c r="J245" s="18"/>
      <c r="K245" s="268"/>
      <c r="L245" s="2"/>
      <c r="M245" s="2"/>
    </row>
    <row r="246" spans="1:13" ht="15" customHeight="1" outlineLevel="2" x14ac:dyDescent="0.25">
      <c r="A246" s="172" t="s">
        <v>204</v>
      </c>
      <c r="B246" s="172" t="s">
        <v>94</v>
      </c>
      <c r="C246" s="11" t="s">
        <v>208</v>
      </c>
      <c r="D246" s="11" t="s">
        <v>25</v>
      </c>
      <c r="E246" s="12">
        <v>50</v>
      </c>
      <c r="F246" s="16">
        <v>150</v>
      </c>
      <c r="G246" s="14">
        <v>10</v>
      </c>
      <c r="H246" s="130">
        <f t="shared" si="72"/>
        <v>50</v>
      </c>
      <c r="I246" s="32">
        <f t="shared" si="73"/>
        <v>1500</v>
      </c>
      <c r="J246" s="18"/>
      <c r="K246" s="268"/>
      <c r="L246" s="2"/>
      <c r="M246" s="2"/>
    </row>
    <row r="247" spans="1:13" ht="15" hidden="1" customHeight="1" outlineLevel="2" x14ac:dyDescent="0.25">
      <c r="A247" s="172" t="s">
        <v>204</v>
      </c>
      <c r="B247" s="172" t="s">
        <v>94</v>
      </c>
      <c r="C247" s="11" t="s">
        <v>209</v>
      </c>
      <c r="D247" s="11" t="s">
        <v>25</v>
      </c>
      <c r="E247" s="12">
        <v>50</v>
      </c>
      <c r="F247" s="16">
        <v>100</v>
      </c>
      <c r="G247" s="14"/>
      <c r="H247" s="130">
        <f t="shared" si="72"/>
        <v>0</v>
      </c>
      <c r="I247" s="32">
        <f t="shared" si="73"/>
        <v>0</v>
      </c>
      <c r="J247" s="18"/>
      <c r="K247" s="268"/>
      <c r="L247" s="2"/>
      <c r="M247" s="2"/>
    </row>
    <row r="248" spans="1:13" ht="15" hidden="1" customHeight="1" outlineLevel="2" x14ac:dyDescent="0.25">
      <c r="A248" s="172" t="s">
        <v>204</v>
      </c>
      <c r="B248" s="172" t="s">
        <v>94</v>
      </c>
      <c r="C248" s="11" t="s">
        <v>210</v>
      </c>
      <c r="D248" s="11" t="s">
        <v>25</v>
      </c>
      <c r="E248" s="12">
        <v>75</v>
      </c>
      <c r="F248" s="16">
        <v>250</v>
      </c>
      <c r="G248" s="14"/>
      <c r="H248" s="130">
        <f t="shared" si="72"/>
        <v>0</v>
      </c>
      <c r="I248" s="32">
        <f t="shared" si="73"/>
        <v>0</v>
      </c>
      <c r="J248" s="18"/>
      <c r="K248" s="268"/>
      <c r="L248" s="2"/>
      <c r="M248" s="2"/>
    </row>
    <row r="249" spans="1:13" ht="28.9" hidden="1" customHeight="1" outlineLevel="2" x14ac:dyDescent="0.25">
      <c r="A249" s="172" t="s">
        <v>204</v>
      </c>
      <c r="B249" s="172" t="s">
        <v>94</v>
      </c>
      <c r="C249" s="11" t="s">
        <v>211</v>
      </c>
      <c r="D249" s="11" t="s">
        <v>25</v>
      </c>
      <c r="E249" s="12">
        <v>75</v>
      </c>
      <c r="F249" s="16">
        <v>270</v>
      </c>
      <c r="G249" s="14"/>
      <c r="H249" s="130">
        <f t="shared" si="72"/>
        <v>0</v>
      </c>
      <c r="I249" s="32">
        <f t="shared" si="73"/>
        <v>0</v>
      </c>
      <c r="J249" s="18"/>
      <c r="K249" s="268"/>
      <c r="L249" s="2"/>
      <c r="M249" s="2"/>
    </row>
    <row r="250" spans="1:13" s="9" customFormat="1" ht="15" hidden="1" customHeight="1" outlineLevel="1" x14ac:dyDescent="0.25">
      <c r="A250" s="172" t="s">
        <v>204</v>
      </c>
      <c r="B250" s="172" t="s">
        <v>94</v>
      </c>
      <c r="C250" s="175" t="s">
        <v>212</v>
      </c>
      <c r="D250" s="41"/>
      <c r="E250" s="61"/>
      <c r="F250" s="62"/>
      <c r="G250" s="152">
        <f>SUM(G251:G256)</f>
        <v>0</v>
      </c>
      <c r="H250" s="132"/>
      <c r="I250" s="66"/>
      <c r="J250" s="18"/>
      <c r="K250" s="269"/>
      <c r="L250" s="8"/>
      <c r="M250" s="8"/>
    </row>
    <row r="251" spans="1:13" ht="15" hidden="1" customHeight="1" outlineLevel="1" x14ac:dyDescent="0.25">
      <c r="A251" s="172" t="s">
        <v>204</v>
      </c>
      <c r="B251" s="172" t="s">
        <v>94</v>
      </c>
      <c r="C251" s="15" t="s">
        <v>213</v>
      </c>
      <c r="D251" s="11" t="s">
        <v>25</v>
      </c>
      <c r="E251" s="12">
        <v>30</v>
      </c>
      <c r="F251" s="16">
        <v>120</v>
      </c>
      <c r="G251" s="14"/>
      <c r="H251" s="130">
        <f t="shared" ref="H251:H256" si="74">(E251*G251)/$E$2</f>
        <v>0</v>
      </c>
      <c r="I251" s="32">
        <f t="shared" ref="I251:I256" si="75">F251*G251</f>
        <v>0</v>
      </c>
      <c r="J251" s="18"/>
      <c r="K251" s="268"/>
      <c r="L251" s="2"/>
      <c r="M251" s="2"/>
    </row>
    <row r="252" spans="1:13" ht="15" hidden="1" customHeight="1" outlineLevel="1" x14ac:dyDescent="0.25">
      <c r="A252" s="172" t="s">
        <v>204</v>
      </c>
      <c r="B252" s="172" t="s">
        <v>94</v>
      </c>
      <c r="C252" s="15" t="s">
        <v>214</v>
      </c>
      <c r="D252" s="11" t="s">
        <v>25</v>
      </c>
      <c r="E252" s="12">
        <v>30</v>
      </c>
      <c r="F252" s="16">
        <v>110</v>
      </c>
      <c r="G252" s="14"/>
      <c r="H252" s="130">
        <f t="shared" si="74"/>
        <v>0</v>
      </c>
      <c r="I252" s="32">
        <f t="shared" si="75"/>
        <v>0</v>
      </c>
      <c r="J252" s="18"/>
      <c r="K252" s="268"/>
      <c r="L252" s="2"/>
      <c r="M252" s="2"/>
    </row>
    <row r="253" spans="1:13" ht="15" hidden="1" customHeight="1" outlineLevel="1" x14ac:dyDescent="0.25">
      <c r="A253" s="172" t="s">
        <v>204</v>
      </c>
      <c r="B253" s="172" t="s">
        <v>94</v>
      </c>
      <c r="C253" s="15" t="s">
        <v>215</v>
      </c>
      <c r="D253" s="11" t="s">
        <v>25</v>
      </c>
      <c r="E253" s="12">
        <v>15</v>
      </c>
      <c r="F253" s="16">
        <v>140</v>
      </c>
      <c r="G253" s="14"/>
      <c r="H253" s="130">
        <f t="shared" si="74"/>
        <v>0</v>
      </c>
      <c r="I253" s="32">
        <f t="shared" si="75"/>
        <v>0</v>
      </c>
      <c r="J253" s="18"/>
      <c r="K253" s="268"/>
      <c r="L253" s="2"/>
      <c r="M253" s="2"/>
    </row>
    <row r="254" spans="1:13" ht="15" hidden="1" customHeight="1" outlineLevel="1" x14ac:dyDescent="0.25">
      <c r="A254" s="172" t="s">
        <v>204</v>
      </c>
      <c r="B254" s="172" t="s">
        <v>94</v>
      </c>
      <c r="C254" s="15" t="s">
        <v>216</v>
      </c>
      <c r="D254" s="11" t="s">
        <v>25</v>
      </c>
      <c r="E254" s="12">
        <v>30</v>
      </c>
      <c r="F254" s="16">
        <v>130</v>
      </c>
      <c r="G254" s="14"/>
      <c r="H254" s="130">
        <f t="shared" si="74"/>
        <v>0</v>
      </c>
      <c r="I254" s="32">
        <f t="shared" si="75"/>
        <v>0</v>
      </c>
      <c r="J254" s="18"/>
      <c r="K254" s="268"/>
      <c r="L254" s="2"/>
      <c r="M254" s="2"/>
    </row>
    <row r="255" spans="1:13" ht="15" hidden="1" customHeight="1" outlineLevel="1" x14ac:dyDescent="0.25">
      <c r="A255" s="172" t="s">
        <v>204</v>
      </c>
      <c r="B255" s="172" t="s">
        <v>94</v>
      </c>
      <c r="C255" s="15" t="s">
        <v>217</v>
      </c>
      <c r="D255" s="11" t="s">
        <v>25</v>
      </c>
      <c r="E255" s="12">
        <v>15</v>
      </c>
      <c r="F255" s="16">
        <v>100</v>
      </c>
      <c r="G255" s="14"/>
      <c r="H255" s="130">
        <f t="shared" si="74"/>
        <v>0</v>
      </c>
      <c r="I255" s="32">
        <f t="shared" si="75"/>
        <v>0</v>
      </c>
      <c r="J255" s="18"/>
      <c r="K255" s="268"/>
      <c r="L255" s="2"/>
      <c r="M255" s="2"/>
    </row>
    <row r="256" spans="1:13" ht="15" hidden="1" customHeight="1" outlineLevel="1" x14ac:dyDescent="0.25">
      <c r="A256" s="172" t="s">
        <v>204</v>
      </c>
      <c r="B256" s="172" t="s">
        <v>94</v>
      </c>
      <c r="C256" s="15" t="s">
        <v>218</v>
      </c>
      <c r="D256" s="11" t="s">
        <v>25</v>
      </c>
      <c r="E256" s="12">
        <v>30</v>
      </c>
      <c r="F256" s="16">
        <v>130</v>
      </c>
      <c r="G256" s="14"/>
      <c r="H256" s="130">
        <f t="shared" si="74"/>
        <v>0</v>
      </c>
      <c r="I256" s="32">
        <f t="shared" si="75"/>
        <v>0</v>
      </c>
      <c r="J256" s="18"/>
      <c r="K256" s="268"/>
      <c r="L256" s="2"/>
      <c r="M256" s="2"/>
    </row>
    <row r="257" spans="1:76" s="9" customFormat="1" ht="15" hidden="1" customHeight="1" x14ac:dyDescent="0.25">
      <c r="A257" s="172" t="s">
        <v>219</v>
      </c>
      <c r="B257" s="172" t="s">
        <v>220</v>
      </c>
      <c r="C257" s="318" t="s">
        <v>221</v>
      </c>
      <c r="D257" s="319"/>
      <c r="E257" s="320"/>
      <c r="F257" s="86"/>
      <c r="G257" s="166">
        <f>SUM(G258:G279)</f>
        <v>0</v>
      </c>
      <c r="H257" s="141"/>
      <c r="I257" s="87"/>
      <c r="J257" s="18"/>
      <c r="K257" s="269"/>
      <c r="L257" s="8"/>
      <c r="M257" s="8"/>
    </row>
    <row r="258" spans="1:76" ht="28.9" hidden="1" customHeight="1" outlineLevel="1" x14ac:dyDescent="0.25">
      <c r="A258" s="172" t="s">
        <v>219</v>
      </c>
      <c r="B258" s="172" t="s">
        <v>220</v>
      </c>
      <c r="C258" s="15" t="s">
        <v>222</v>
      </c>
      <c r="D258" s="11" t="s">
        <v>25</v>
      </c>
      <c r="E258" s="12">
        <v>3300</v>
      </c>
      <c r="F258" s="16">
        <v>47700</v>
      </c>
      <c r="G258" s="14"/>
      <c r="H258" s="130">
        <f t="shared" ref="H258:H281" si="76">(E258*G258)/$E$2</f>
        <v>0</v>
      </c>
      <c r="I258" s="32">
        <f t="shared" ref="I258:I281" si="77">F258*G258</f>
        <v>0</v>
      </c>
      <c r="J258" s="18"/>
      <c r="K258" s="268"/>
      <c r="L258" s="2"/>
      <c r="M258" s="2"/>
    </row>
    <row r="259" spans="1:76" ht="29.45" hidden="1" customHeight="1" outlineLevel="1" x14ac:dyDescent="0.25">
      <c r="A259" s="172" t="s">
        <v>219</v>
      </c>
      <c r="B259" s="172" t="s">
        <v>220</v>
      </c>
      <c r="C259" s="15" t="s">
        <v>223</v>
      </c>
      <c r="D259" s="11" t="s">
        <v>25</v>
      </c>
      <c r="E259" s="12">
        <v>4500</v>
      </c>
      <c r="F259" s="16">
        <v>37500</v>
      </c>
      <c r="G259" s="14"/>
      <c r="H259" s="130">
        <f t="shared" si="76"/>
        <v>0</v>
      </c>
      <c r="I259" s="32">
        <f t="shared" si="77"/>
        <v>0</v>
      </c>
      <c r="J259" s="18"/>
      <c r="K259" s="268"/>
      <c r="L259" s="2"/>
      <c r="M259" s="2"/>
    </row>
    <row r="260" spans="1:76" ht="15" hidden="1" customHeight="1" outlineLevel="1" x14ac:dyDescent="0.25">
      <c r="A260" s="172" t="s">
        <v>219</v>
      </c>
      <c r="B260" s="172" t="s">
        <v>220</v>
      </c>
      <c r="C260" s="15" t="s">
        <v>224</v>
      </c>
      <c r="D260" s="11" t="s">
        <v>25</v>
      </c>
      <c r="E260" s="12">
        <v>10000</v>
      </c>
      <c r="F260" s="16">
        <v>35200</v>
      </c>
      <c r="G260" s="14"/>
      <c r="H260" s="130">
        <f t="shared" si="76"/>
        <v>0</v>
      </c>
      <c r="I260" s="32">
        <f t="shared" si="77"/>
        <v>0</v>
      </c>
      <c r="J260" s="18"/>
      <c r="K260" s="268"/>
      <c r="L260" s="2"/>
      <c r="M260" s="2"/>
    </row>
    <row r="261" spans="1:76" ht="15" hidden="1" customHeight="1" outlineLevel="1" x14ac:dyDescent="0.25">
      <c r="A261" s="172" t="s">
        <v>219</v>
      </c>
      <c r="B261" s="172" t="s">
        <v>220</v>
      </c>
      <c r="C261" s="15" t="s">
        <v>225</v>
      </c>
      <c r="D261" s="11" t="s">
        <v>25</v>
      </c>
      <c r="E261" s="12">
        <v>7000</v>
      </c>
      <c r="F261" s="16">
        <v>125000</v>
      </c>
      <c r="G261" s="14"/>
      <c r="H261" s="130">
        <f t="shared" si="76"/>
        <v>0</v>
      </c>
      <c r="I261" s="32">
        <f t="shared" si="77"/>
        <v>0</v>
      </c>
      <c r="J261" s="18"/>
      <c r="K261" s="268"/>
      <c r="L261" s="2"/>
      <c r="M261" s="2"/>
    </row>
    <row r="262" spans="1:76" ht="15" hidden="1" customHeight="1" outlineLevel="1" x14ac:dyDescent="0.25">
      <c r="A262" s="172" t="s">
        <v>219</v>
      </c>
      <c r="B262" s="172" t="s">
        <v>220</v>
      </c>
      <c r="C262" s="15" t="s">
        <v>226</v>
      </c>
      <c r="D262" s="11" t="s">
        <v>25</v>
      </c>
      <c r="E262" s="12">
        <v>8000</v>
      </c>
      <c r="F262" s="16">
        <v>39600</v>
      </c>
      <c r="G262" s="14"/>
      <c r="H262" s="130">
        <f t="shared" si="76"/>
        <v>0</v>
      </c>
      <c r="I262" s="32">
        <f t="shared" si="77"/>
        <v>0</v>
      </c>
      <c r="J262" s="18"/>
      <c r="K262" s="268"/>
      <c r="L262" s="2"/>
      <c r="M262" s="2"/>
    </row>
    <row r="263" spans="1:76" ht="27" hidden="1" customHeight="1" outlineLevel="1" x14ac:dyDescent="0.25">
      <c r="A263" s="172" t="s">
        <v>219</v>
      </c>
      <c r="B263" s="172" t="s">
        <v>220</v>
      </c>
      <c r="C263" s="15" t="s">
        <v>227</v>
      </c>
      <c r="D263" s="11" t="s">
        <v>25</v>
      </c>
      <c r="E263" s="12">
        <v>6000</v>
      </c>
      <c r="F263" s="16">
        <v>75500</v>
      </c>
      <c r="G263" s="14"/>
      <c r="H263" s="130">
        <f t="shared" si="76"/>
        <v>0</v>
      </c>
      <c r="I263" s="32">
        <f t="shared" si="77"/>
        <v>0</v>
      </c>
      <c r="J263" s="18"/>
      <c r="K263" s="268"/>
      <c r="L263" s="2"/>
      <c r="M263" s="2"/>
    </row>
    <row r="264" spans="1:76" ht="30.6" hidden="1" customHeight="1" outlineLevel="1" x14ac:dyDescent="0.25">
      <c r="A264" s="172" t="s">
        <v>219</v>
      </c>
      <c r="B264" s="172" t="s">
        <v>220</v>
      </c>
      <c r="C264" s="15" t="s">
        <v>228</v>
      </c>
      <c r="D264" s="11" t="s">
        <v>25</v>
      </c>
      <c r="E264" s="12">
        <v>8000</v>
      </c>
      <c r="F264" s="16">
        <v>40000</v>
      </c>
      <c r="G264" s="14"/>
      <c r="H264" s="130">
        <f t="shared" si="76"/>
        <v>0</v>
      </c>
      <c r="I264" s="32">
        <f t="shared" si="77"/>
        <v>0</v>
      </c>
      <c r="J264" s="18"/>
      <c r="K264" s="268"/>
      <c r="L264" s="2"/>
      <c r="M264" s="2"/>
    </row>
    <row r="265" spans="1:76" ht="15" hidden="1" customHeight="1" outlineLevel="1" x14ac:dyDescent="0.25">
      <c r="A265" s="172" t="s">
        <v>219</v>
      </c>
      <c r="B265" s="172" t="s">
        <v>220</v>
      </c>
      <c r="C265" s="15" t="s">
        <v>229</v>
      </c>
      <c r="D265" s="11" t="s">
        <v>25</v>
      </c>
      <c r="E265" s="12">
        <v>10000</v>
      </c>
      <c r="F265" s="16">
        <v>60000</v>
      </c>
      <c r="G265" s="14"/>
      <c r="H265" s="130">
        <f t="shared" si="76"/>
        <v>0</v>
      </c>
      <c r="I265" s="32">
        <f t="shared" si="77"/>
        <v>0</v>
      </c>
      <c r="J265" s="18"/>
      <c r="K265" s="268"/>
      <c r="L265" s="2"/>
      <c r="M265" s="2"/>
    </row>
    <row r="266" spans="1:76" ht="15" hidden="1" customHeight="1" outlineLevel="1" x14ac:dyDescent="0.25">
      <c r="A266" s="172" t="s">
        <v>219</v>
      </c>
      <c r="B266" s="172" t="s">
        <v>220</v>
      </c>
      <c r="C266" s="15" t="s">
        <v>230</v>
      </c>
      <c r="D266" s="11" t="s">
        <v>25</v>
      </c>
      <c r="E266" s="12">
        <v>10000</v>
      </c>
      <c r="F266" s="16">
        <v>59600</v>
      </c>
      <c r="G266" s="14"/>
      <c r="H266" s="130">
        <f t="shared" si="76"/>
        <v>0</v>
      </c>
      <c r="I266" s="32">
        <f t="shared" si="77"/>
        <v>0</v>
      </c>
      <c r="J266" s="18"/>
      <c r="K266" s="268"/>
      <c r="L266" s="2"/>
      <c r="M266" s="2"/>
    </row>
    <row r="267" spans="1:76" s="274" customFormat="1" ht="15" hidden="1" customHeight="1" outlineLevel="1" x14ac:dyDescent="0.25">
      <c r="A267" s="277" t="s">
        <v>219</v>
      </c>
      <c r="B267" s="277" t="s">
        <v>220</v>
      </c>
      <c r="C267" s="278" t="s">
        <v>231</v>
      </c>
      <c r="D267" s="235" t="s">
        <v>25</v>
      </c>
      <c r="E267" s="279">
        <v>19000</v>
      </c>
      <c r="F267" s="275">
        <v>88700</v>
      </c>
      <c r="G267" s="238"/>
      <c r="H267" s="239">
        <f t="shared" si="76"/>
        <v>0</v>
      </c>
      <c r="I267" s="240">
        <f t="shared" si="77"/>
        <v>0</v>
      </c>
      <c r="J267" s="280"/>
      <c r="K267" s="281"/>
      <c r="L267" s="282"/>
      <c r="M267" s="282"/>
      <c r="N267" s="283"/>
      <c r="O267" s="283"/>
      <c r="P267" s="283"/>
      <c r="Q267" s="283"/>
      <c r="R267" s="283"/>
      <c r="S267" s="283"/>
      <c r="T267" s="283"/>
      <c r="U267" s="283"/>
      <c r="V267" s="283"/>
      <c r="W267" s="283"/>
      <c r="X267" s="283"/>
      <c r="Y267" s="283"/>
      <c r="Z267" s="283"/>
      <c r="AA267" s="283"/>
      <c r="AB267" s="283"/>
      <c r="AC267" s="283"/>
      <c r="AD267" s="283"/>
      <c r="AE267" s="283"/>
      <c r="AF267" s="283"/>
      <c r="AG267" s="283"/>
      <c r="AH267" s="283"/>
      <c r="AI267" s="283"/>
      <c r="AJ267" s="283"/>
      <c r="AK267" s="283"/>
      <c r="AL267" s="283"/>
      <c r="AM267" s="283"/>
      <c r="AN267" s="283"/>
      <c r="AO267" s="283"/>
      <c r="AP267" s="283"/>
      <c r="AQ267" s="283"/>
      <c r="AR267" s="283"/>
      <c r="AS267" s="283"/>
      <c r="AT267" s="283"/>
      <c r="AU267" s="283"/>
      <c r="AV267" s="283"/>
      <c r="AW267" s="283"/>
      <c r="AX267" s="283"/>
      <c r="AY267" s="283"/>
      <c r="AZ267" s="283"/>
      <c r="BA267" s="283"/>
      <c r="BB267" s="283"/>
      <c r="BC267" s="283"/>
      <c r="BD267" s="283"/>
      <c r="BE267" s="283"/>
      <c r="BF267" s="283"/>
      <c r="BG267" s="283"/>
      <c r="BH267" s="283"/>
      <c r="BI267" s="283"/>
      <c r="BJ267" s="283"/>
      <c r="BK267" s="283"/>
      <c r="BL267" s="283"/>
      <c r="BM267" s="283"/>
      <c r="BN267" s="283"/>
      <c r="BO267" s="283"/>
      <c r="BP267" s="283"/>
      <c r="BQ267" s="283"/>
      <c r="BR267" s="283"/>
      <c r="BS267" s="283"/>
      <c r="BT267" s="283"/>
      <c r="BU267" s="283"/>
      <c r="BV267" s="283"/>
      <c r="BW267" s="283"/>
      <c r="BX267" s="283"/>
    </row>
    <row r="268" spans="1:76" ht="15" hidden="1" customHeight="1" outlineLevel="1" x14ac:dyDescent="0.25">
      <c r="A268" s="172" t="s">
        <v>219</v>
      </c>
      <c r="B268" s="172" t="s">
        <v>220</v>
      </c>
      <c r="C268" s="15" t="s">
        <v>232</v>
      </c>
      <c r="D268" s="11" t="s">
        <v>25</v>
      </c>
      <c r="E268" s="12">
        <v>12500</v>
      </c>
      <c r="F268" s="16">
        <v>69500</v>
      </c>
      <c r="G268" s="14"/>
      <c r="H268" s="130">
        <f t="shared" si="76"/>
        <v>0</v>
      </c>
      <c r="I268" s="32">
        <f t="shared" si="77"/>
        <v>0</v>
      </c>
      <c r="J268" s="18"/>
      <c r="K268" s="268"/>
      <c r="L268" s="2"/>
      <c r="M268" s="2"/>
    </row>
    <row r="269" spans="1:76" ht="15" hidden="1" customHeight="1" outlineLevel="1" x14ac:dyDescent="0.25">
      <c r="A269" s="172" t="s">
        <v>219</v>
      </c>
      <c r="B269" s="172" t="s">
        <v>220</v>
      </c>
      <c r="C269" s="15" t="s">
        <v>233</v>
      </c>
      <c r="D269" s="11" t="s">
        <v>25</v>
      </c>
      <c r="E269" s="12">
        <v>5000</v>
      </c>
      <c r="F269" s="16">
        <v>41500</v>
      </c>
      <c r="G269" s="14"/>
      <c r="H269" s="130">
        <f t="shared" si="76"/>
        <v>0</v>
      </c>
      <c r="I269" s="32">
        <f t="shared" si="77"/>
        <v>0</v>
      </c>
      <c r="J269" s="18"/>
      <c r="K269" s="268"/>
      <c r="L269" s="2"/>
      <c r="M269" s="2"/>
    </row>
    <row r="270" spans="1:76" ht="15" hidden="1" customHeight="1" outlineLevel="1" x14ac:dyDescent="0.25">
      <c r="A270" s="172" t="s">
        <v>219</v>
      </c>
      <c r="B270" s="172" t="s">
        <v>220</v>
      </c>
      <c r="C270" s="15" t="s">
        <v>234</v>
      </c>
      <c r="D270" s="11" t="s">
        <v>25</v>
      </c>
      <c r="E270" s="12">
        <v>2000</v>
      </c>
      <c r="F270" s="16">
        <v>29600</v>
      </c>
      <c r="G270" s="14"/>
      <c r="H270" s="130">
        <f t="shared" si="76"/>
        <v>0</v>
      </c>
      <c r="I270" s="32">
        <f t="shared" si="77"/>
        <v>0</v>
      </c>
      <c r="J270" s="18"/>
      <c r="K270" s="268"/>
      <c r="L270" s="2"/>
      <c r="M270" s="2"/>
    </row>
    <row r="271" spans="1:76" ht="43.15" hidden="1" customHeight="1" outlineLevel="1" x14ac:dyDescent="0.25">
      <c r="A271" s="172" t="s">
        <v>219</v>
      </c>
      <c r="B271" s="172" t="s">
        <v>220</v>
      </c>
      <c r="C271" s="15" t="s">
        <v>235</v>
      </c>
      <c r="D271" s="11" t="s">
        <v>25</v>
      </c>
      <c r="E271" s="12">
        <v>6000</v>
      </c>
      <c r="F271" s="16">
        <v>25600</v>
      </c>
      <c r="G271" s="14"/>
      <c r="H271" s="130">
        <f t="shared" si="76"/>
        <v>0</v>
      </c>
      <c r="I271" s="32">
        <f t="shared" si="77"/>
        <v>0</v>
      </c>
      <c r="J271" s="18"/>
      <c r="K271" s="268"/>
      <c r="L271" s="2"/>
      <c r="M271" s="2"/>
    </row>
    <row r="272" spans="1:76" ht="15" hidden="1" customHeight="1" outlineLevel="1" x14ac:dyDescent="0.25">
      <c r="A272" s="172" t="s">
        <v>219</v>
      </c>
      <c r="B272" s="172" t="s">
        <v>220</v>
      </c>
      <c r="C272" s="15" t="s">
        <v>236</v>
      </c>
      <c r="D272" s="11" t="s">
        <v>25</v>
      </c>
      <c r="E272" s="12">
        <v>7000</v>
      </c>
      <c r="F272" s="16">
        <v>55000</v>
      </c>
      <c r="G272" s="14"/>
      <c r="H272" s="130">
        <f t="shared" si="76"/>
        <v>0</v>
      </c>
      <c r="I272" s="32">
        <f t="shared" si="77"/>
        <v>0</v>
      </c>
      <c r="J272" s="18"/>
      <c r="K272" s="268"/>
      <c r="L272" s="2"/>
      <c r="M272" s="2"/>
    </row>
    <row r="273" spans="1:13" ht="15" hidden="1" customHeight="1" outlineLevel="1" x14ac:dyDescent="0.25">
      <c r="A273" s="172" t="s">
        <v>219</v>
      </c>
      <c r="B273" s="172" t="s">
        <v>220</v>
      </c>
      <c r="C273" s="15" t="s">
        <v>237</v>
      </c>
      <c r="D273" s="11" t="s">
        <v>25</v>
      </c>
      <c r="E273" s="12">
        <v>4400</v>
      </c>
      <c r="F273" s="16">
        <v>19500</v>
      </c>
      <c r="G273" s="14"/>
      <c r="H273" s="130">
        <f t="shared" si="76"/>
        <v>0</v>
      </c>
      <c r="I273" s="32">
        <f t="shared" si="77"/>
        <v>0</v>
      </c>
      <c r="J273" s="18"/>
      <c r="K273" s="268"/>
      <c r="L273" s="2"/>
      <c r="M273" s="2"/>
    </row>
    <row r="274" spans="1:13" ht="30.6" hidden="1" customHeight="1" outlineLevel="1" x14ac:dyDescent="0.25">
      <c r="A274" s="172" t="s">
        <v>219</v>
      </c>
      <c r="B274" s="172" t="s">
        <v>220</v>
      </c>
      <c r="C274" s="15" t="s">
        <v>238</v>
      </c>
      <c r="D274" s="11" t="s">
        <v>25</v>
      </c>
      <c r="E274" s="12">
        <v>4000</v>
      </c>
      <c r="F274" s="16">
        <v>39800</v>
      </c>
      <c r="G274" s="14"/>
      <c r="H274" s="130">
        <f t="shared" si="76"/>
        <v>0</v>
      </c>
      <c r="I274" s="32">
        <f t="shared" si="77"/>
        <v>0</v>
      </c>
      <c r="J274" s="18"/>
      <c r="K274" s="268"/>
      <c r="L274" s="2"/>
      <c r="M274" s="2"/>
    </row>
    <row r="275" spans="1:13" ht="15" hidden="1" customHeight="1" outlineLevel="1" x14ac:dyDescent="0.25">
      <c r="A275" s="172" t="s">
        <v>219</v>
      </c>
      <c r="B275" s="172" t="s">
        <v>220</v>
      </c>
      <c r="C275" s="15" t="s">
        <v>239</v>
      </c>
      <c r="D275" s="11" t="s">
        <v>25</v>
      </c>
      <c r="E275" s="12">
        <v>3000</v>
      </c>
      <c r="F275" s="16">
        <v>64500</v>
      </c>
      <c r="G275" s="14"/>
      <c r="H275" s="130">
        <f t="shared" si="76"/>
        <v>0</v>
      </c>
      <c r="I275" s="32">
        <f t="shared" si="77"/>
        <v>0</v>
      </c>
      <c r="J275" s="18"/>
      <c r="K275" s="268"/>
      <c r="L275" s="2"/>
      <c r="M275" s="2"/>
    </row>
    <row r="276" spans="1:13" ht="15" hidden="1" customHeight="1" outlineLevel="1" x14ac:dyDescent="0.25">
      <c r="A276" s="172" t="s">
        <v>219</v>
      </c>
      <c r="B276" s="172" t="s">
        <v>220</v>
      </c>
      <c r="C276" s="15" t="s">
        <v>240</v>
      </c>
      <c r="D276" s="11" t="s">
        <v>25</v>
      </c>
      <c r="E276" s="12">
        <v>9000</v>
      </c>
      <c r="F276" s="275">
        <v>21500</v>
      </c>
      <c r="G276" s="14"/>
      <c r="H276" s="130">
        <f t="shared" si="76"/>
        <v>0</v>
      </c>
      <c r="I276" s="32">
        <f t="shared" si="77"/>
        <v>0</v>
      </c>
      <c r="J276" s="18"/>
      <c r="K276" s="268"/>
      <c r="L276" s="2"/>
      <c r="M276" s="2"/>
    </row>
    <row r="277" spans="1:13" ht="39" hidden="1" customHeight="1" outlineLevel="1" x14ac:dyDescent="0.25">
      <c r="A277" s="172" t="s">
        <v>219</v>
      </c>
      <c r="B277" s="172" t="s">
        <v>220</v>
      </c>
      <c r="C277" s="15" t="s">
        <v>241</v>
      </c>
      <c r="D277" s="11" t="s">
        <v>25</v>
      </c>
      <c r="E277" s="107">
        <v>9000</v>
      </c>
      <c r="F277" s="44">
        <v>62000</v>
      </c>
      <c r="G277" s="108"/>
      <c r="H277" s="142">
        <f t="shared" si="76"/>
        <v>0</v>
      </c>
      <c r="I277" s="109">
        <f t="shared" si="77"/>
        <v>0</v>
      </c>
      <c r="J277" s="18"/>
      <c r="K277" s="268"/>
      <c r="L277" s="2"/>
      <c r="M277" s="2"/>
    </row>
    <row r="278" spans="1:13" ht="15" hidden="1" customHeight="1" outlineLevel="1" x14ac:dyDescent="0.25">
      <c r="A278" s="172" t="s">
        <v>219</v>
      </c>
      <c r="B278" s="172" t="s">
        <v>220</v>
      </c>
      <c r="C278" s="15" t="s">
        <v>242</v>
      </c>
      <c r="D278" s="11" t="s">
        <v>25</v>
      </c>
      <c r="E278" s="12">
        <v>3500</v>
      </c>
      <c r="F278" s="16">
        <v>85000</v>
      </c>
      <c r="G278" s="14"/>
      <c r="H278" s="130">
        <f t="shared" si="76"/>
        <v>0</v>
      </c>
      <c r="I278" s="32">
        <f t="shared" si="77"/>
        <v>0</v>
      </c>
      <c r="J278" s="18"/>
      <c r="K278" s="268"/>
      <c r="L278" s="2"/>
      <c r="M278" s="2"/>
    </row>
    <row r="279" spans="1:13" ht="15" hidden="1" customHeight="1" outlineLevel="1" x14ac:dyDescent="0.25">
      <c r="A279" s="172" t="s">
        <v>219</v>
      </c>
      <c r="B279" s="172" t="s">
        <v>220</v>
      </c>
      <c r="C279" s="15" t="s">
        <v>243</v>
      </c>
      <c r="D279" s="11" t="s">
        <v>25</v>
      </c>
      <c r="E279" s="42">
        <v>10000</v>
      </c>
      <c r="F279" s="16">
        <v>35000</v>
      </c>
      <c r="G279" s="14"/>
      <c r="H279" s="130">
        <f>(E279*G279)/$E$2</f>
        <v>0</v>
      </c>
      <c r="I279" s="32">
        <f>F279*G279</f>
        <v>0</v>
      </c>
      <c r="J279" s="18"/>
      <c r="K279" s="268"/>
      <c r="L279" s="2"/>
      <c r="M279" s="2"/>
    </row>
    <row r="280" spans="1:13" ht="15" hidden="1" customHeight="1" outlineLevel="1" x14ac:dyDescent="0.25">
      <c r="A280" s="172" t="s">
        <v>219</v>
      </c>
      <c r="B280" s="172" t="s">
        <v>220</v>
      </c>
      <c r="C280" s="15" t="s">
        <v>244</v>
      </c>
      <c r="D280" s="11"/>
      <c r="E280" s="243">
        <v>7500</v>
      </c>
      <c r="F280" s="276">
        <v>29500</v>
      </c>
      <c r="G280" s="241"/>
      <c r="H280" s="130">
        <f>(E280*G280)/$E$2</f>
        <v>0</v>
      </c>
      <c r="I280" s="242">
        <f>F280*G280</f>
        <v>0</v>
      </c>
      <c r="J280" s="18"/>
      <c r="K280" s="268"/>
      <c r="L280" s="2"/>
      <c r="M280" s="2"/>
    </row>
    <row r="281" spans="1:13" ht="15" hidden="1" customHeight="1" outlineLevel="1" x14ac:dyDescent="0.25">
      <c r="A281" s="172" t="s">
        <v>219</v>
      </c>
      <c r="B281" s="172" t="s">
        <v>220</v>
      </c>
      <c r="C281" s="15" t="s">
        <v>245</v>
      </c>
      <c r="D281" s="11"/>
      <c r="E281" s="243">
        <v>4550</v>
      </c>
      <c r="F281" s="276">
        <v>39000</v>
      </c>
      <c r="G281" s="241"/>
      <c r="H281" s="130">
        <f t="shared" si="76"/>
        <v>0</v>
      </c>
      <c r="I281" s="242">
        <f t="shared" si="77"/>
        <v>0</v>
      </c>
      <c r="J281" s="18"/>
      <c r="K281" s="268"/>
      <c r="L281" s="2"/>
      <c r="M281" s="2"/>
    </row>
    <row r="282" spans="1:13" s="9" customFormat="1" ht="15.75" customHeight="1" collapsed="1" x14ac:dyDescent="0.25">
      <c r="A282" s="172" t="s">
        <v>246</v>
      </c>
      <c r="B282" s="172" t="s">
        <v>247</v>
      </c>
      <c r="C282" s="321" t="s">
        <v>246</v>
      </c>
      <c r="D282" s="322"/>
      <c r="E282" s="323"/>
      <c r="F282" s="88"/>
      <c r="G282" s="167">
        <f>G283+G294+G299+G303+G308</f>
        <v>10</v>
      </c>
      <c r="H282" s="143"/>
      <c r="I282" s="89"/>
      <c r="J282" s="18"/>
      <c r="K282" s="269"/>
      <c r="L282" s="8"/>
      <c r="M282" s="8"/>
    </row>
    <row r="283" spans="1:13" s="9" customFormat="1" ht="15.75" customHeight="1" outlineLevel="1" x14ac:dyDescent="0.25">
      <c r="A283" s="172" t="s">
        <v>246</v>
      </c>
      <c r="B283" s="172" t="s">
        <v>247</v>
      </c>
      <c r="C283" s="175" t="s">
        <v>248</v>
      </c>
      <c r="D283" s="41"/>
      <c r="E283" s="61"/>
      <c r="F283" s="62"/>
      <c r="G283" s="152">
        <f>SUM(G284:G293)</f>
        <v>10</v>
      </c>
      <c r="H283" s="132"/>
      <c r="I283" s="66"/>
      <c r="J283" s="18"/>
      <c r="K283" s="269"/>
      <c r="L283" s="8"/>
      <c r="M283" s="8"/>
    </row>
    <row r="284" spans="1:13" ht="15.75" hidden="1" customHeight="1" outlineLevel="2" x14ac:dyDescent="0.25">
      <c r="A284" s="172" t="s">
        <v>246</v>
      </c>
      <c r="B284" s="172" t="s">
        <v>247</v>
      </c>
      <c r="C284" s="11" t="s">
        <v>249</v>
      </c>
      <c r="D284" s="11" t="s">
        <v>250</v>
      </c>
      <c r="E284" s="42">
        <v>330</v>
      </c>
      <c r="F284" s="16">
        <v>390</v>
      </c>
      <c r="G284" s="14"/>
      <c r="H284" s="130">
        <f t="shared" ref="H284:H292" si="78">(E284*G284)/$E$2</f>
        <v>0</v>
      </c>
      <c r="I284" s="32">
        <f t="shared" ref="I284:I293" si="79">F284*G284</f>
        <v>0</v>
      </c>
      <c r="J284" s="18"/>
      <c r="K284" s="268"/>
      <c r="L284" s="2"/>
      <c r="M284" s="2"/>
    </row>
    <row r="285" spans="1:13" ht="15.75" hidden="1" customHeight="1" outlineLevel="2" x14ac:dyDescent="0.25">
      <c r="A285" s="172" t="s">
        <v>246</v>
      </c>
      <c r="B285" s="172" t="s">
        <v>247</v>
      </c>
      <c r="C285" s="11" t="s">
        <v>251</v>
      </c>
      <c r="D285" s="11" t="s">
        <v>250</v>
      </c>
      <c r="E285" s="42">
        <v>330</v>
      </c>
      <c r="F285" s="16">
        <v>390</v>
      </c>
      <c r="G285" s="14"/>
      <c r="H285" s="130">
        <f t="shared" si="78"/>
        <v>0</v>
      </c>
      <c r="I285" s="32">
        <f t="shared" si="79"/>
        <v>0</v>
      </c>
      <c r="J285" s="18"/>
      <c r="K285" s="268"/>
      <c r="L285" s="2"/>
      <c r="M285" s="2"/>
    </row>
    <row r="286" spans="1:13" ht="15.75" hidden="1" customHeight="1" outlineLevel="2" x14ac:dyDescent="0.25">
      <c r="A286" s="172" t="s">
        <v>246</v>
      </c>
      <c r="B286" s="172" t="s">
        <v>247</v>
      </c>
      <c r="C286" s="11" t="s">
        <v>252</v>
      </c>
      <c r="D286" s="11" t="s">
        <v>250</v>
      </c>
      <c r="E286" s="42">
        <v>500</v>
      </c>
      <c r="F286" s="16">
        <v>360</v>
      </c>
      <c r="G286" s="14"/>
      <c r="H286" s="130">
        <f t="shared" si="78"/>
        <v>0</v>
      </c>
      <c r="I286" s="32">
        <f t="shared" si="79"/>
        <v>0</v>
      </c>
      <c r="J286" s="18"/>
      <c r="K286" s="268"/>
      <c r="L286" s="2"/>
      <c r="M286" s="2"/>
    </row>
    <row r="287" spans="1:13" ht="15.75" hidden="1" customHeight="1" outlineLevel="2" x14ac:dyDescent="0.25">
      <c r="A287" s="172" t="s">
        <v>246</v>
      </c>
      <c r="B287" s="172" t="s">
        <v>247</v>
      </c>
      <c r="C287" s="11" t="s">
        <v>253</v>
      </c>
      <c r="D287" s="11" t="s">
        <v>250</v>
      </c>
      <c r="E287" s="42">
        <v>500</v>
      </c>
      <c r="F287" s="16">
        <v>360</v>
      </c>
      <c r="G287" s="14"/>
      <c r="H287" s="130">
        <f t="shared" si="78"/>
        <v>0</v>
      </c>
      <c r="I287" s="32">
        <f t="shared" si="79"/>
        <v>0</v>
      </c>
      <c r="J287" s="18"/>
      <c r="K287" s="268"/>
      <c r="L287" s="2"/>
      <c r="M287" s="2"/>
    </row>
    <row r="288" spans="1:13" ht="15.75" hidden="1" customHeight="1" outlineLevel="2" x14ac:dyDescent="0.25">
      <c r="A288" s="172" t="s">
        <v>246</v>
      </c>
      <c r="B288" s="172" t="s">
        <v>247</v>
      </c>
      <c r="C288" s="11" t="s">
        <v>254</v>
      </c>
      <c r="D288" s="11" t="s">
        <v>250</v>
      </c>
      <c r="E288" s="42">
        <v>1000</v>
      </c>
      <c r="F288" s="16">
        <v>150</v>
      </c>
      <c r="G288" s="14"/>
      <c r="H288" s="130">
        <f t="shared" si="78"/>
        <v>0</v>
      </c>
      <c r="I288" s="32">
        <f t="shared" si="79"/>
        <v>0</v>
      </c>
      <c r="J288" s="18"/>
      <c r="K288" s="268"/>
      <c r="L288" s="2"/>
      <c r="M288" s="2"/>
    </row>
    <row r="289" spans="1:13" ht="15.75" hidden="1" customHeight="1" outlineLevel="2" x14ac:dyDescent="0.25">
      <c r="A289" s="172" t="s">
        <v>246</v>
      </c>
      <c r="B289" s="172" t="s">
        <v>247</v>
      </c>
      <c r="C289" s="11" t="s">
        <v>255</v>
      </c>
      <c r="D289" s="11" t="s">
        <v>250</v>
      </c>
      <c r="E289" s="42">
        <v>375</v>
      </c>
      <c r="F289" s="16">
        <v>490</v>
      </c>
      <c r="G289" s="14"/>
      <c r="H289" s="130">
        <f t="shared" si="78"/>
        <v>0</v>
      </c>
      <c r="I289" s="32">
        <f t="shared" si="79"/>
        <v>0</v>
      </c>
      <c r="J289" s="18"/>
      <c r="K289" s="268"/>
      <c r="L289" s="2"/>
      <c r="M289" s="2"/>
    </row>
    <row r="290" spans="1:13" ht="15.75" hidden="1" customHeight="1" outlineLevel="2" x14ac:dyDescent="0.25">
      <c r="A290" s="172" t="s">
        <v>246</v>
      </c>
      <c r="B290" s="172" t="s">
        <v>247</v>
      </c>
      <c r="C290" s="11" t="s">
        <v>256</v>
      </c>
      <c r="D290" s="11" t="s">
        <v>250</v>
      </c>
      <c r="E290" s="42">
        <v>375</v>
      </c>
      <c r="F290" s="16">
        <v>490</v>
      </c>
      <c r="G290" s="14"/>
      <c r="H290" s="130">
        <f t="shared" si="78"/>
        <v>0</v>
      </c>
      <c r="I290" s="32">
        <f t="shared" si="79"/>
        <v>0</v>
      </c>
      <c r="J290" s="18"/>
      <c r="K290" s="268"/>
      <c r="L290" s="2"/>
      <c r="M290" s="2"/>
    </row>
    <row r="291" spans="1:13" ht="15.75" hidden="1" customHeight="1" outlineLevel="2" x14ac:dyDescent="0.25">
      <c r="A291" s="172" t="s">
        <v>246</v>
      </c>
      <c r="B291" s="172" t="s">
        <v>247</v>
      </c>
      <c r="C291" s="11" t="s">
        <v>255</v>
      </c>
      <c r="D291" s="11" t="s">
        <v>250</v>
      </c>
      <c r="E291" s="42">
        <v>750</v>
      </c>
      <c r="F291" s="16">
        <v>690</v>
      </c>
      <c r="G291" s="14"/>
      <c r="H291" s="130">
        <f t="shared" si="78"/>
        <v>0</v>
      </c>
      <c r="I291" s="32">
        <f t="shared" si="79"/>
        <v>0</v>
      </c>
      <c r="J291" s="18"/>
      <c r="K291" s="268"/>
      <c r="L291" s="2"/>
      <c r="M291" s="2"/>
    </row>
    <row r="292" spans="1:13" ht="15.75" hidden="1" customHeight="1" outlineLevel="2" x14ac:dyDescent="0.25">
      <c r="A292" s="172" t="s">
        <v>246</v>
      </c>
      <c r="B292" s="172" t="s">
        <v>247</v>
      </c>
      <c r="C292" s="11" t="s">
        <v>256</v>
      </c>
      <c r="D292" s="11" t="s">
        <v>250</v>
      </c>
      <c r="E292" s="42">
        <v>750</v>
      </c>
      <c r="F292" s="16">
        <v>690</v>
      </c>
      <c r="G292" s="14"/>
      <c r="H292" s="130">
        <f t="shared" si="78"/>
        <v>0</v>
      </c>
      <c r="I292" s="32">
        <f t="shared" si="79"/>
        <v>0</v>
      </c>
      <c r="J292" s="18"/>
      <c r="K292" s="268"/>
      <c r="L292" s="2"/>
      <c r="M292" s="2"/>
    </row>
    <row r="293" spans="1:13" ht="76.150000000000006" customHeight="1" outlineLevel="2" x14ac:dyDescent="0.25">
      <c r="A293" s="172" t="s">
        <v>246</v>
      </c>
      <c r="B293" s="172" t="s">
        <v>247</v>
      </c>
      <c r="C293" s="43" t="s">
        <v>257</v>
      </c>
      <c r="D293" s="43" t="s">
        <v>258</v>
      </c>
      <c r="E293" s="103">
        <v>1</v>
      </c>
      <c r="F293" s="104">
        <v>700</v>
      </c>
      <c r="G293" s="105">
        <v>10</v>
      </c>
      <c r="H293" s="144" t="s">
        <v>259</v>
      </c>
      <c r="I293" s="106">
        <f t="shared" si="79"/>
        <v>7000</v>
      </c>
      <c r="J293" s="18"/>
      <c r="K293" s="268"/>
      <c r="L293" s="2"/>
      <c r="M293" s="2"/>
    </row>
    <row r="294" spans="1:13" s="9" customFormat="1" ht="15.75" hidden="1" customHeight="1" outlineLevel="1" x14ac:dyDescent="0.25">
      <c r="A294" s="172" t="s">
        <v>246</v>
      </c>
      <c r="B294" s="172" t="s">
        <v>247</v>
      </c>
      <c r="C294" s="175" t="s">
        <v>260</v>
      </c>
      <c r="D294" s="45"/>
      <c r="E294" s="61"/>
      <c r="F294" s="62"/>
      <c r="G294" s="152">
        <f>SUM(G295:G298)</f>
        <v>0</v>
      </c>
      <c r="H294" s="132"/>
      <c r="I294" s="66"/>
      <c r="J294" s="18"/>
      <c r="K294" s="269"/>
      <c r="L294" s="8"/>
      <c r="M294" s="8"/>
    </row>
    <row r="295" spans="1:13" s="9" customFormat="1" ht="15.75" hidden="1" customHeight="1" outlineLevel="1" x14ac:dyDescent="0.25">
      <c r="A295" s="172" t="s">
        <v>246</v>
      </c>
      <c r="B295" s="172" t="s">
        <v>247</v>
      </c>
      <c r="C295" s="11" t="s">
        <v>261</v>
      </c>
      <c r="D295" s="11" t="s">
        <v>250</v>
      </c>
      <c r="E295" s="42">
        <v>750</v>
      </c>
      <c r="F295" s="16">
        <v>790</v>
      </c>
      <c r="G295" s="14"/>
      <c r="H295" s="130">
        <f>(E295*G295)/$E$2</f>
        <v>0</v>
      </c>
      <c r="I295" s="32">
        <f>F295*G295</f>
        <v>0</v>
      </c>
      <c r="J295" s="18"/>
      <c r="K295" s="269"/>
      <c r="L295" s="8"/>
      <c r="M295" s="8"/>
    </row>
    <row r="296" spans="1:13" ht="15.75" hidden="1" customHeight="1" outlineLevel="2" x14ac:dyDescent="0.25">
      <c r="A296" s="172" t="s">
        <v>246</v>
      </c>
      <c r="B296" s="172" t="s">
        <v>247</v>
      </c>
      <c r="C296" s="11" t="s">
        <v>262</v>
      </c>
      <c r="D296" s="11" t="s">
        <v>250</v>
      </c>
      <c r="E296" s="42">
        <v>1000</v>
      </c>
      <c r="F296" s="16">
        <v>750</v>
      </c>
      <c r="G296" s="14"/>
      <c r="H296" s="130">
        <f t="shared" ref="H296:H298" si="80">(E296*G296)/$E$2</f>
        <v>0</v>
      </c>
      <c r="I296" s="32">
        <f t="shared" ref="I296:I298" si="81">F296*G296</f>
        <v>0</v>
      </c>
      <c r="J296" s="18"/>
      <c r="K296" s="268"/>
      <c r="L296" s="2"/>
      <c r="M296" s="2"/>
    </row>
    <row r="297" spans="1:13" ht="15.75" hidden="1" customHeight="1" outlineLevel="2" x14ac:dyDescent="0.25">
      <c r="A297" s="172" t="s">
        <v>246</v>
      </c>
      <c r="B297" s="172" t="s">
        <v>247</v>
      </c>
      <c r="C297" s="11" t="s">
        <v>263</v>
      </c>
      <c r="D297" s="11" t="s">
        <v>250</v>
      </c>
      <c r="E297" s="42">
        <v>1000</v>
      </c>
      <c r="F297" s="16">
        <v>780</v>
      </c>
      <c r="G297" s="14"/>
      <c r="H297" s="130">
        <f t="shared" si="80"/>
        <v>0</v>
      </c>
      <c r="I297" s="32">
        <f t="shared" si="81"/>
        <v>0</v>
      </c>
      <c r="J297" s="18"/>
      <c r="K297" s="268"/>
      <c r="L297" s="2"/>
      <c r="M297" s="2"/>
    </row>
    <row r="298" spans="1:13" ht="15.75" hidden="1" customHeight="1" outlineLevel="2" x14ac:dyDescent="0.25">
      <c r="A298" s="172" t="s">
        <v>246</v>
      </c>
      <c r="B298" s="172" t="s">
        <v>247</v>
      </c>
      <c r="C298" s="11" t="s">
        <v>264</v>
      </c>
      <c r="D298" s="11" t="s">
        <v>250</v>
      </c>
      <c r="E298" s="42">
        <v>1000</v>
      </c>
      <c r="F298" s="16">
        <v>690</v>
      </c>
      <c r="G298" s="14"/>
      <c r="H298" s="130">
        <f t="shared" si="80"/>
        <v>0</v>
      </c>
      <c r="I298" s="32">
        <f t="shared" si="81"/>
        <v>0</v>
      </c>
      <c r="J298" s="18"/>
      <c r="K298" s="268"/>
      <c r="L298" s="2"/>
      <c r="M298" s="2"/>
    </row>
    <row r="299" spans="1:13" s="9" customFormat="1" ht="15.75" hidden="1" customHeight="1" outlineLevel="1" collapsed="1" x14ac:dyDescent="0.25">
      <c r="A299" s="172" t="s">
        <v>246</v>
      </c>
      <c r="B299" s="172" t="s">
        <v>247</v>
      </c>
      <c r="C299" s="175" t="s">
        <v>265</v>
      </c>
      <c r="D299" s="45"/>
      <c r="E299" s="90"/>
      <c r="F299" s="62"/>
      <c r="G299" s="152">
        <f>SUM(G300:G302)</f>
        <v>0</v>
      </c>
      <c r="H299" s="132"/>
      <c r="I299" s="66"/>
      <c r="J299" s="18"/>
      <c r="K299" s="269"/>
      <c r="L299" s="8"/>
      <c r="M299" s="8"/>
    </row>
    <row r="300" spans="1:13" ht="15.75" hidden="1" customHeight="1" outlineLevel="2" x14ac:dyDescent="0.25">
      <c r="A300" s="172" t="s">
        <v>246</v>
      </c>
      <c r="B300" s="172" t="s">
        <v>247</v>
      </c>
      <c r="C300" s="11" t="s">
        <v>266</v>
      </c>
      <c r="D300" s="11" t="s">
        <v>250</v>
      </c>
      <c r="E300" s="42">
        <v>1000</v>
      </c>
      <c r="F300" s="275">
        <v>630</v>
      </c>
      <c r="G300" s="14"/>
      <c r="H300" s="130">
        <f t="shared" ref="H300:H302" si="82">(E300*G300)/$E$2</f>
        <v>0</v>
      </c>
      <c r="I300" s="32">
        <f t="shared" ref="I300:I302" si="83">F300*G300</f>
        <v>0</v>
      </c>
      <c r="J300" s="18"/>
      <c r="K300" s="268"/>
      <c r="L300" s="2"/>
      <c r="M300" s="2"/>
    </row>
    <row r="301" spans="1:13" ht="15.75" hidden="1" customHeight="1" outlineLevel="2" x14ac:dyDescent="0.25">
      <c r="A301" s="172" t="s">
        <v>246</v>
      </c>
      <c r="B301" s="172" t="s">
        <v>247</v>
      </c>
      <c r="C301" s="11" t="s">
        <v>267</v>
      </c>
      <c r="D301" s="11" t="s">
        <v>250</v>
      </c>
      <c r="E301" s="42">
        <v>1000</v>
      </c>
      <c r="F301" s="275">
        <v>630</v>
      </c>
      <c r="G301" s="14"/>
      <c r="H301" s="130">
        <f t="shared" si="82"/>
        <v>0</v>
      </c>
      <c r="I301" s="32">
        <f t="shared" si="83"/>
        <v>0</v>
      </c>
      <c r="J301" s="18"/>
      <c r="K301" s="268"/>
      <c r="L301" s="2"/>
      <c r="M301" s="2"/>
    </row>
    <row r="302" spans="1:13" ht="15.75" hidden="1" customHeight="1" outlineLevel="2" x14ac:dyDescent="0.25">
      <c r="A302" s="172" t="s">
        <v>246</v>
      </c>
      <c r="B302" s="172" t="s">
        <v>247</v>
      </c>
      <c r="C302" s="11" t="s">
        <v>268</v>
      </c>
      <c r="D302" s="11" t="s">
        <v>250</v>
      </c>
      <c r="E302" s="42">
        <v>1000</v>
      </c>
      <c r="F302" s="275">
        <v>1260</v>
      </c>
      <c r="G302" s="14"/>
      <c r="H302" s="130">
        <f t="shared" si="82"/>
        <v>0</v>
      </c>
      <c r="I302" s="32">
        <f t="shared" si="83"/>
        <v>0</v>
      </c>
      <c r="J302" s="18"/>
      <c r="K302" s="268"/>
      <c r="L302" s="2"/>
      <c r="M302" s="2"/>
    </row>
    <row r="303" spans="1:13" s="9" customFormat="1" ht="15.75" hidden="1" customHeight="1" outlineLevel="1" collapsed="1" x14ac:dyDescent="0.25">
      <c r="A303" s="172" t="s">
        <v>246</v>
      </c>
      <c r="B303" s="172" t="s">
        <v>247</v>
      </c>
      <c r="C303" s="175" t="s">
        <v>269</v>
      </c>
      <c r="D303" s="45"/>
      <c r="E303" s="90"/>
      <c r="F303" s="62"/>
      <c r="G303" s="152">
        <f>SUM(G304:G307)</f>
        <v>0</v>
      </c>
      <c r="H303" s="132"/>
      <c r="I303" s="66"/>
      <c r="J303" s="18"/>
      <c r="K303" s="269"/>
      <c r="L303" s="8"/>
      <c r="M303" s="8"/>
    </row>
    <row r="304" spans="1:13" ht="15.75" hidden="1" customHeight="1" outlineLevel="2" x14ac:dyDescent="0.25">
      <c r="A304" s="172" t="s">
        <v>246</v>
      </c>
      <c r="B304" s="172" t="s">
        <v>247</v>
      </c>
      <c r="C304" s="11" t="s">
        <v>270</v>
      </c>
      <c r="D304" s="11" t="s">
        <v>250</v>
      </c>
      <c r="E304" s="42">
        <v>1000</v>
      </c>
      <c r="F304" s="16">
        <v>850</v>
      </c>
      <c r="G304" s="14"/>
      <c r="H304" s="130">
        <f t="shared" ref="H304:H307" si="84">(E304*G304)/$E$2</f>
        <v>0</v>
      </c>
      <c r="I304" s="32">
        <f t="shared" ref="I304:I307" si="85">F304*G304</f>
        <v>0</v>
      </c>
      <c r="J304" s="18"/>
      <c r="K304" s="268"/>
      <c r="L304" s="2"/>
      <c r="M304" s="2"/>
    </row>
    <row r="305" spans="1:13" ht="15.75" hidden="1" customHeight="1" outlineLevel="2" x14ac:dyDescent="0.25">
      <c r="A305" s="172" t="s">
        <v>246</v>
      </c>
      <c r="B305" s="172" t="s">
        <v>247</v>
      </c>
      <c r="C305" s="11" t="s">
        <v>271</v>
      </c>
      <c r="D305" s="11" t="s">
        <v>250</v>
      </c>
      <c r="E305" s="42">
        <v>1000</v>
      </c>
      <c r="F305" s="16">
        <v>1100</v>
      </c>
      <c r="G305" s="14"/>
      <c r="H305" s="130">
        <f t="shared" si="84"/>
        <v>0</v>
      </c>
      <c r="I305" s="32">
        <f t="shared" si="85"/>
        <v>0</v>
      </c>
      <c r="J305" s="18"/>
      <c r="K305" s="268"/>
      <c r="L305" s="2"/>
      <c r="M305" s="2"/>
    </row>
    <row r="306" spans="1:13" ht="15.75" hidden="1" customHeight="1" outlineLevel="2" x14ac:dyDescent="0.25">
      <c r="A306" s="172" t="s">
        <v>246</v>
      </c>
      <c r="B306" s="172" t="s">
        <v>247</v>
      </c>
      <c r="C306" s="11" t="s">
        <v>272</v>
      </c>
      <c r="D306" s="11" t="s">
        <v>250</v>
      </c>
      <c r="E306" s="42">
        <v>1000</v>
      </c>
      <c r="F306" s="16">
        <v>650</v>
      </c>
      <c r="G306" s="14"/>
      <c r="H306" s="130">
        <f t="shared" si="84"/>
        <v>0</v>
      </c>
      <c r="I306" s="32">
        <f t="shared" si="85"/>
        <v>0</v>
      </c>
      <c r="J306" s="18"/>
      <c r="K306" s="268"/>
      <c r="L306" s="2"/>
      <c r="M306" s="2"/>
    </row>
    <row r="307" spans="1:13" ht="15.75" hidden="1" customHeight="1" outlineLevel="2" x14ac:dyDescent="0.25">
      <c r="A307" s="172" t="s">
        <v>246</v>
      </c>
      <c r="B307" s="172" t="s">
        <v>247</v>
      </c>
      <c r="C307" s="11" t="s">
        <v>273</v>
      </c>
      <c r="D307" s="11" t="s">
        <v>250</v>
      </c>
      <c r="E307" s="42">
        <v>1000</v>
      </c>
      <c r="F307" s="16">
        <v>750</v>
      </c>
      <c r="G307" s="14"/>
      <c r="H307" s="130">
        <f t="shared" si="84"/>
        <v>0</v>
      </c>
      <c r="I307" s="32">
        <f t="shared" si="85"/>
        <v>0</v>
      </c>
      <c r="J307" s="18"/>
      <c r="K307" s="268"/>
      <c r="L307" s="2"/>
      <c r="M307" s="2"/>
    </row>
    <row r="308" spans="1:13" s="9" customFormat="1" ht="15.75" hidden="1" customHeight="1" outlineLevel="1" collapsed="1" x14ac:dyDescent="0.25">
      <c r="A308" s="172" t="s">
        <v>246</v>
      </c>
      <c r="B308" s="172" t="s">
        <v>247</v>
      </c>
      <c r="C308" s="175" t="s">
        <v>274</v>
      </c>
      <c r="D308" s="45"/>
      <c r="E308" s="61"/>
      <c r="F308" s="62"/>
      <c r="G308" s="152">
        <f>SUM(G309:G311)</f>
        <v>0</v>
      </c>
      <c r="H308" s="132"/>
      <c r="I308" s="66"/>
      <c r="J308" s="18"/>
      <c r="K308" s="269"/>
      <c r="L308" s="8"/>
      <c r="M308" s="8"/>
    </row>
    <row r="309" spans="1:13" ht="15.75" hidden="1" customHeight="1" outlineLevel="1" x14ac:dyDescent="0.25">
      <c r="A309" s="172" t="s">
        <v>246</v>
      </c>
      <c r="B309" s="172" t="s">
        <v>247</v>
      </c>
      <c r="C309" s="15" t="s">
        <v>275</v>
      </c>
      <c r="D309" s="11" t="s">
        <v>250</v>
      </c>
      <c r="E309" s="42">
        <v>200</v>
      </c>
      <c r="F309" s="16">
        <v>450</v>
      </c>
      <c r="G309" s="14"/>
      <c r="H309" s="130">
        <f t="shared" ref="H309:H311" si="86">(E309*G309)/$E$2</f>
        <v>0</v>
      </c>
      <c r="I309" s="32">
        <f t="shared" ref="I309:I311" si="87">F309*G309</f>
        <v>0</v>
      </c>
      <c r="J309" s="18"/>
      <c r="K309" s="268"/>
      <c r="L309" s="2"/>
      <c r="M309" s="2"/>
    </row>
    <row r="310" spans="1:13" ht="15.75" hidden="1" customHeight="1" outlineLevel="1" x14ac:dyDescent="0.25">
      <c r="A310" s="172" t="s">
        <v>246</v>
      </c>
      <c r="B310" s="172" t="s">
        <v>247</v>
      </c>
      <c r="C310" s="15" t="s">
        <v>276</v>
      </c>
      <c r="D310" s="11" t="s">
        <v>250</v>
      </c>
      <c r="E310" s="42">
        <v>200</v>
      </c>
      <c r="F310" s="16">
        <v>200</v>
      </c>
      <c r="G310" s="14"/>
      <c r="H310" s="130">
        <f t="shared" si="86"/>
        <v>0</v>
      </c>
      <c r="I310" s="32">
        <f t="shared" si="87"/>
        <v>0</v>
      </c>
      <c r="J310" s="18"/>
      <c r="K310" s="268"/>
      <c r="L310" s="2"/>
      <c r="M310" s="2"/>
    </row>
    <row r="311" spans="1:13" ht="29.25" hidden="1" customHeight="1" outlineLevel="1" x14ac:dyDescent="0.25">
      <c r="A311" s="172" t="s">
        <v>246</v>
      </c>
      <c r="B311" s="172" t="s">
        <v>247</v>
      </c>
      <c r="C311" s="15" t="s">
        <v>277</v>
      </c>
      <c r="D311" s="11" t="s">
        <v>25</v>
      </c>
      <c r="E311" s="12">
        <v>200</v>
      </c>
      <c r="F311" s="16">
        <v>180</v>
      </c>
      <c r="G311" s="14"/>
      <c r="H311" s="130">
        <f t="shared" si="86"/>
        <v>0</v>
      </c>
      <c r="I311" s="32">
        <f t="shared" si="87"/>
        <v>0</v>
      </c>
      <c r="J311" s="18"/>
      <c r="K311" s="268"/>
      <c r="L311" s="2"/>
      <c r="M311" s="2"/>
    </row>
    <row r="312" spans="1:13" s="9" customFormat="1" ht="15.75" customHeight="1" x14ac:dyDescent="0.25">
      <c r="A312" s="172" t="s">
        <v>278</v>
      </c>
      <c r="B312" s="172" t="s">
        <v>279</v>
      </c>
      <c r="C312" s="324" t="s">
        <v>278</v>
      </c>
      <c r="D312" s="325"/>
      <c r="E312" s="326"/>
      <c r="F312" s="91"/>
      <c r="G312" s="168">
        <f>G295+G313+G331+G358+G386+G394+G401+G405+G411+G415+G423+G433+G435+G439+G457+G466+G488</f>
        <v>1</v>
      </c>
      <c r="H312" s="145"/>
      <c r="I312" s="92"/>
      <c r="J312" s="18"/>
      <c r="K312" s="269"/>
      <c r="L312" s="8"/>
      <c r="M312" s="8"/>
    </row>
    <row r="313" spans="1:13" s="9" customFormat="1" ht="15.75" hidden="1" customHeight="1" outlineLevel="1" x14ac:dyDescent="0.25">
      <c r="A313" s="172" t="s">
        <v>278</v>
      </c>
      <c r="B313" s="172" t="s">
        <v>279</v>
      </c>
      <c r="C313" s="294" t="s">
        <v>280</v>
      </c>
      <c r="D313" s="295"/>
      <c r="E313" s="296"/>
      <c r="F313" s="93"/>
      <c r="G313" s="169">
        <f>G314+G321</f>
        <v>0</v>
      </c>
      <c r="H313" s="146"/>
      <c r="I313" s="94"/>
      <c r="J313" s="18"/>
      <c r="K313" s="269"/>
      <c r="L313" s="8"/>
      <c r="M313" s="8"/>
    </row>
    <row r="314" spans="1:13" s="9" customFormat="1" ht="15.75" hidden="1" customHeight="1" outlineLevel="1" x14ac:dyDescent="0.25">
      <c r="A314" s="172" t="s">
        <v>278</v>
      </c>
      <c r="B314" s="172" t="s">
        <v>279</v>
      </c>
      <c r="C314" s="175" t="s">
        <v>281</v>
      </c>
      <c r="D314" s="40"/>
      <c r="E314" s="176"/>
      <c r="F314" s="62"/>
      <c r="G314" s="152">
        <f>SUM(G315:G320)</f>
        <v>0</v>
      </c>
      <c r="H314" s="132"/>
      <c r="I314" s="66"/>
      <c r="J314" s="18"/>
      <c r="K314" s="269"/>
      <c r="L314" s="8"/>
      <c r="M314" s="8"/>
    </row>
    <row r="315" spans="1:13" ht="15.75" hidden="1" customHeight="1" outlineLevel="2" x14ac:dyDescent="0.25">
      <c r="A315" s="172" t="s">
        <v>278</v>
      </c>
      <c r="B315" s="172" t="s">
        <v>279</v>
      </c>
      <c r="C315" s="11" t="s">
        <v>282</v>
      </c>
      <c r="D315" s="11" t="s">
        <v>250</v>
      </c>
      <c r="E315" s="42">
        <v>750</v>
      </c>
      <c r="F315" s="13">
        <v>1600</v>
      </c>
      <c r="G315" s="14"/>
      <c r="H315" s="130">
        <f t="shared" ref="H315:H320" si="88">(E315*G315)/$E$2</f>
        <v>0</v>
      </c>
      <c r="I315" s="15">
        <f t="shared" ref="I315:I320" si="89">F315*G315</f>
        <v>0</v>
      </c>
      <c r="J315" s="18"/>
      <c r="K315" s="268"/>
      <c r="L315" s="2"/>
      <c r="M315" s="2"/>
    </row>
    <row r="316" spans="1:13" ht="15.75" hidden="1" customHeight="1" outlineLevel="2" x14ac:dyDescent="0.25">
      <c r="A316" s="172" t="s">
        <v>278</v>
      </c>
      <c r="B316" s="172" t="s">
        <v>279</v>
      </c>
      <c r="C316" s="11" t="s">
        <v>283</v>
      </c>
      <c r="D316" s="11" t="s">
        <v>250</v>
      </c>
      <c r="E316" s="42">
        <v>750</v>
      </c>
      <c r="F316" s="13">
        <v>1600</v>
      </c>
      <c r="G316" s="14"/>
      <c r="H316" s="130">
        <f t="shared" si="88"/>
        <v>0</v>
      </c>
      <c r="I316" s="32">
        <f t="shared" si="89"/>
        <v>0</v>
      </c>
      <c r="J316" s="18"/>
      <c r="K316" s="268"/>
      <c r="L316" s="2"/>
      <c r="M316" s="2"/>
    </row>
    <row r="317" spans="1:13" ht="15.75" hidden="1" customHeight="1" outlineLevel="2" x14ac:dyDescent="0.25">
      <c r="A317" s="172" t="s">
        <v>278</v>
      </c>
      <c r="B317" s="172" t="s">
        <v>279</v>
      </c>
      <c r="C317" s="11" t="s">
        <v>284</v>
      </c>
      <c r="D317" s="11" t="s">
        <v>250</v>
      </c>
      <c r="E317" s="42">
        <v>750</v>
      </c>
      <c r="F317" s="13">
        <v>1380</v>
      </c>
      <c r="G317" s="14"/>
      <c r="H317" s="130">
        <f t="shared" si="88"/>
        <v>0</v>
      </c>
      <c r="I317" s="32">
        <f t="shared" si="89"/>
        <v>0</v>
      </c>
      <c r="J317" s="18"/>
      <c r="K317" s="268"/>
      <c r="L317" s="2"/>
      <c r="M317" s="2"/>
    </row>
    <row r="318" spans="1:13" ht="15.75" hidden="1" customHeight="1" outlineLevel="2" x14ac:dyDescent="0.25">
      <c r="A318" s="172" t="s">
        <v>278</v>
      </c>
      <c r="B318" s="172" t="s">
        <v>279</v>
      </c>
      <c r="C318" s="11" t="s">
        <v>285</v>
      </c>
      <c r="D318" s="11" t="s">
        <v>250</v>
      </c>
      <c r="E318" s="42">
        <v>750</v>
      </c>
      <c r="F318" s="13">
        <v>1380</v>
      </c>
      <c r="G318" s="14"/>
      <c r="H318" s="130">
        <f t="shared" si="88"/>
        <v>0</v>
      </c>
      <c r="I318" s="32">
        <f t="shared" si="89"/>
        <v>0</v>
      </c>
      <c r="J318" s="18"/>
      <c r="K318" s="268"/>
      <c r="L318" s="2"/>
      <c r="M318" s="2"/>
    </row>
    <row r="319" spans="1:13" ht="15.75" hidden="1" customHeight="1" outlineLevel="2" x14ac:dyDescent="0.25">
      <c r="A319" s="172" t="s">
        <v>278</v>
      </c>
      <c r="B319" s="172" t="s">
        <v>279</v>
      </c>
      <c r="C319" s="11" t="s">
        <v>286</v>
      </c>
      <c r="D319" s="11" t="s">
        <v>250</v>
      </c>
      <c r="E319" s="42">
        <v>750</v>
      </c>
      <c r="F319" s="13">
        <v>1100</v>
      </c>
      <c r="G319" s="14"/>
      <c r="H319" s="130">
        <f t="shared" si="88"/>
        <v>0</v>
      </c>
      <c r="I319" s="32">
        <f t="shared" si="89"/>
        <v>0</v>
      </c>
      <c r="J319" s="18"/>
      <c r="K319" s="268"/>
      <c r="L319" s="2"/>
      <c r="M319" s="2"/>
    </row>
    <row r="320" spans="1:13" ht="15.75" hidden="1" customHeight="1" outlineLevel="2" x14ac:dyDescent="0.25">
      <c r="A320" s="172" t="s">
        <v>278</v>
      </c>
      <c r="B320" s="172" t="s">
        <v>279</v>
      </c>
      <c r="C320" s="11" t="s">
        <v>287</v>
      </c>
      <c r="D320" s="11" t="s">
        <v>250</v>
      </c>
      <c r="E320" s="42">
        <v>750</v>
      </c>
      <c r="F320" s="13">
        <v>1380</v>
      </c>
      <c r="G320" s="14"/>
      <c r="H320" s="130">
        <f t="shared" si="88"/>
        <v>0</v>
      </c>
      <c r="I320" s="32">
        <f t="shared" si="89"/>
        <v>0</v>
      </c>
      <c r="J320" s="18"/>
      <c r="K320" s="268"/>
      <c r="L320" s="2"/>
      <c r="M320" s="2"/>
    </row>
    <row r="321" spans="1:13" s="9" customFormat="1" ht="15.75" hidden="1" customHeight="1" outlineLevel="1" collapsed="1" x14ac:dyDescent="0.25">
      <c r="A321" s="172" t="s">
        <v>278</v>
      </c>
      <c r="B321" s="172" t="s">
        <v>279</v>
      </c>
      <c r="C321" s="175" t="s">
        <v>288</v>
      </c>
      <c r="D321" s="40"/>
      <c r="E321" s="176"/>
      <c r="F321" s="62"/>
      <c r="G321" s="152">
        <f>SUM(G322:G330)</f>
        <v>0</v>
      </c>
      <c r="H321" s="132"/>
      <c r="I321" s="66"/>
      <c r="J321" s="18"/>
      <c r="K321" s="269"/>
      <c r="L321" s="8"/>
      <c r="M321" s="8"/>
    </row>
    <row r="322" spans="1:13" ht="15.75" hidden="1" customHeight="1" outlineLevel="2" x14ac:dyDescent="0.25">
      <c r="A322" s="172" t="s">
        <v>278</v>
      </c>
      <c r="B322" s="172" t="s">
        <v>279</v>
      </c>
      <c r="C322" s="11" t="s">
        <v>289</v>
      </c>
      <c r="D322" s="11" t="s">
        <v>250</v>
      </c>
      <c r="E322" s="42">
        <v>750</v>
      </c>
      <c r="F322" s="13">
        <v>2100</v>
      </c>
      <c r="G322" s="14"/>
      <c r="H322" s="130">
        <f t="shared" ref="H322:H330" si="90">(E322*G322)/$E$2</f>
        <v>0</v>
      </c>
      <c r="I322" s="32">
        <f t="shared" ref="I322:I330" si="91">F322*G322</f>
        <v>0</v>
      </c>
      <c r="J322" s="18"/>
      <c r="K322" s="268"/>
      <c r="L322" s="2"/>
      <c r="M322" s="2"/>
    </row>
    <row r="323" spans="1:13" ht="15.75" hidden="1" customHeight="1" outlineLevel="2" x14ac:dyDescent="0.25">
      <c r="A323" s="172" t="s">
        <v>278</v>
      </c>
      <c r="B323" s="172" t="s">
        <v>279</v>
      </c>
      <c r="C323" s="11" t="s">
        <v>290</v>
      </c>
      <c r="D323" s="11" t="s">
        <v>250</v>
      </c>
      <c r="E323" s="42">
        <v>750</v>
      </c>
      <c r="F323" s="13">
        <v>2100</v>
      </c>
      <c r="G323" s="14"/>
      <c r="H323" s="130">
        <f t="shared" si="90"/>
        <v>0</v>
      </c>
      <c r="I323" s="32">
        <f t="shared" si="91"/>
        <v>0</v>
      </c>
      <c r="J323" s="18"/>
      <c r="K323" s="268"/>
      <c r="L323" s="2"/>
      <c r="M323" s="2"/>
    </row>
    <row r="324" spans="1:13" ht="15.75" hidden="1" customHeight="1" outlineLevel="2" x14ac:dyDescent="0.25">
      <c r="A324" s="172" t="s">
        <v>278</v>
      </c>
      <c r="B324" s="172" t="s">
        <v>279</v>
      </c>
      <c r="C324" s="11" t="s">
        <v>291</v>
      </c>
      <c r="D324" s="11" t="s">
        <v>250</v>
      </c>
      <c r="E324" s="42">
        <v>750</v>
      </c>
      <c r="F324" s="13">
        <v>3500</v>
      </c>
      <c r="G324" s="14"/>
      <c r="H324" s="130">
        <f t="shared" si="90"/>
        <v>0</v>
      </c>
      <c r="I324" s="32">
        <f t="shared" si="91"/>
        <v>0</v>
      </c>
      <c r="J324" s="18"/>
      <c r="K324" s="268"/>
      <c r="L324" s="2"/>
      <c r="M324" s="2"/>
    </row>
    <row r="325" spans="1:13" ht="15.75" hidden="1" customHeight="1" outlineLevel="2" x14ac:dyDescent="0.25">
      <c r="A325" s="172" t="s">
        <v>278</v>
      </c>
      <c r="B325" s="172" t="s">
        <v>279</v>
      </c>
      <c r="C325" s="11" t="s">
        <v>292</v>
      </c>
      <c r="D325" s="11" t="s">
        <v>250</v>
      </c>
      <c r="E325" s="42">
        <v>750</v>
      </c>
      <c r="F325" s="13">
        <v>3500</v>
      </c>
      <c r="G325" s="14"/>
      <c r="H325" s="130">
        <f t="shared" si="90"/>
        <v>0</v>
      </c>
      <c r="I325" s="32">
        <f t="shared" si="91"/>
        <v>0</v>
      </c>
      <c r="J325" s="18"/>
      <c r="K325" s="268"/>
      <c r="L325" s="2"/>
      <c r="M325" s="2"/>
    </row>
    <row r="326" spans="1:13" ht="15.75" hidden="1" customHeight="1" outlineLevel="2" x14ac:dyDescent="0.25">
      <c r="A326" s="172" t="s">
        <v>278</v>
      </c>
      <c r="B326" s="172" t="s">
        <v>279</v>
      </c>
      <c r="C326" s="11" t="s">
        <v>293</v>
      </c>
      <c r="D326" s="11" t="s">
        <v>250</v>
      </c>
      <c r="E326" s="42">
        <v>750</v>
      </c>
      <c r="F326" s="13">
        <v>3900</v>
      </c>
      <c r="G326" s="14"/>
      <c r="H326" s="130">
        <f t="shared" si="90"/>
        <v>0</v>
      </c>
      <c r="I326" s="32">
        <f t="shared" si="91"/>
        <v>0</v>
      </c>
      <c r="J326" s="18"/>
      <c r="K326" s="268"/>
      <c r="L326" s="2"/>
      <c r="M326" s="2"/>
    </row>
    <row r="327" spans="1:13" ht="15.75" hidden="1" customHeight="1" outlineLevel="2" x14ac:dyDescent="0.25">
      <c r="A327" s="172" t="s">
        <v>278</v>
      </c>
      <c r="B327" s="172" t="s">
        <v>279</v>
      </c>
      <c r="C327" s="11" t="s">
        <v>294</v>
      </c>
      <c r="D327" s="11" t="s">
        <v>250</v>
      </c>
      <c r="E327" s="42">
        <v>750</v>
      </c>
      <c r="F327" s="13">
        <v>2100</v>
      </c>
      <c r="G327" s="14"/>
      <c r="H327" s="130">
        <f t="shared" si="90"/>
        <v>0</v>
      </c>
      <c r="I327" s="32">
        <f t="shared" si="91"/>
        <v>0</v>
      </c>
      <c r="J327" s="18"/>
      <c r="K327" s="268"/>
      <c r="L327" s="2"/>
      <c r="M327" s="2"/>
    </row>
    <row r="328" spans="1:13" ht="15.75" hidden="1" customHeight="1" outlineLevel="2" x14ac:dyDescent="0.25">
      <c r="A328" s="172" t="s">
        <v>278</v>
      </c>
      <c r="B328" s="172" t="s">
        <v>279</v>
      </c>
      <c r="C328" s="11" t="s">
        <v>295</v>
      </c>
      <c r="D328" s="11" t="s">
        <v>250</v>
      </c>
      <c r="E328" s="42">
        <v>750</v>
      </c>
      <c r="F328" s="13">
        <v>2100</v>
      </c>
      <c r="G328" s="14"/>
      <c r="H328" s="130">
        <f t="shared" si="90"/>
        <v>0</v>
      </c>
      <c r="I328" s="32">
        <f t="shared" si="91"/>
        <v>0</v>
      </c>
      <c r="J328" s="18"/>
      <c r="K328" s="268"/>
      <c r="L328" s="2"/>
      <c r="M328" s="2"/>
    </row>
    <row r="329" spans="1:13" ht="15.75" hidden="1" customHeight="1" outlineLevel="2" x14ac:dyDescent="0.25">
      <c r="A329" s="172" t="s">
        <v>278</v>
      </c>
      <c r="B329" s="172" t="s">
        <v>279</v>
      </c>
      <c r="C329" s="11" t="s">
        <v>296</v>
      </c>
      <c r="D329" s="11" t="s">
        <v>250</v>
      </c>
      <c r="E329" s="42">
        <v>750</v>
      </c>
      <c r="F329" s="13">
        <v>2100</v>
      </c>
      <c r="G329" s="14"/>
      <c r="H329" s="130">
        <f t="shared" si="90"/>
        <v>0</v>
      </c>
      <c r="I329" s="32">
        <f t="shared" si="91"/>
        <v>0</v>
      </c>
      <c r="J329" s="18"/>
      <c r="K329" s="268"/>
      <c r="L329" s="2"/>
      <c r="M329" s="2"/>
    </row>
    <row r="330" spans="1:13" ht="15.75" hidden="1" customHeight="1" outlineLevel="2" x14ac:dyDescent="0.25">
      <c r="A330" s="172" t="s">
        <v>278</v>
      </c>
      <c r="B330" s="172" t="s">
        <v>279</v>
      </c>
      <c r="C330" s="11" t="s">
        <v>297</v>
      </c>
      <c r="D330" s="11" t="s">
        <v>250</v>
      </c>
      <c r="E330" s="42">
        <v>750</v>
      </c>
      <c r="F330" s="13">
        <v>1790</v>
      </c>
      <c r="G330" s="14"/>
      <c r="H330" s="130">
        <f t="shared" si="90"/>
        <v>0</v>
      </c>
      <c r="I330" s="32">
        <f t="shared" si="91"/>
        <v>0</v>
      </c>
      <c r="J330" s="18"/>
      <c r="K330" s="268"/>
      <c r="L330" s="2"/>
      <c r="M330" s="2"/>
    </row>
    <row r="331" spans="1:13" s="9" customFormat="1" ht="15.75" customHeight="1" outlineLevel="1" collapsed="1" x14ac:dyDescent="0.25">
      <c r="A331" s="172" t="s">
        <v>278</v>
      </c>
      <c r="B331" s="172" t="s">
        <v>279</v>
      </c>
      <c r="C331" s="294" t="s">
        <v>298</v>
      </c>
      <c r="D331" s="295"/>
      <c r="E331" s="296"/>
      <c r="F331" s="93"/>
      <c r="G331" s="169">
        <f>G332+G336+G344+G347+G354</f>
        <v>1</v>
      </c>
      <c r="H331" s="146"/>
      <c r="I331" s="94"/>
      <c r="J331" s="18"/>
      <c r="K331" s="269"/>
      <c r="L331" s="8"/>
      <c r="M331" s="8"/>
    </row>
    <row r="332" spans="1:13" s="9" customFormat="1" ht="15.75" hidden="1" customHeight="1" outlineLevel="1" x14ac:dyDescent="0.25">
      <c r="A332" s="172" t="s">
        <v>278</v>
      </c>
      <c r="B332" s="172" t="s">
        <v>279</v>
      </c>
      <c r="C332" s="175" t="s">
        <v>281</v>
      </c>
      <c r="D332" s="40"/>
      <c r="E332" s="176"/>
      <c r="F332" s="62"/>
      <c r="G332" s="152">
        <f>SUM(G333:G335)</f>
        <v>0</v>
      </c>
      <c r="H332" s="132"/>
      <c r="I332" s="66"/>
      <c r="J332" s="18"/>
      <c r="K332" s="269"/>
      <c r="L332" s="8"/>
      <c r="M332" s="8"/>
    </row>
    <row r="333" spans="1:13" ht="15.75" hidden="1" customHeight="1" outlineLevel="2" x14ac:dyDescent="0.25">
      <c r="A333" s="172" t="s">
        <v>278</v>
      </c>
      <c r="B333" s="172" t="s">
        <v>279</v>
      </c>
      <c r="C333" s="11" t="s">
        <v>299</v>
      </c>
      <c r="D333" s="11" t="s">
        <v>250</v>
      </c>
      <c r="E333" s="42">
        <v>750</v>
      </c>
      <c r="F333" s="13">
        <v>1500</v>
      </c>
      <c r="G333" s="14"/>
      <c r="H333" s="130">
        <f t="shared" ref="H333:H335" si="92">(E333*G333)/$E$2</f>
        <v>0</v>
      </c>
      <c r="I333" s="32">
        <f t="shared" ref="I333:I335" si="93">F333*G333</f>
        <v>0</v>
      </c>
      <c r="J333" s="18"/>
      <c r="K333" s="268"/>
      <c r="L333" s="2"/>
      <c r="M333" s="2"/>
    </row>
    <row r="334" spans="1:13" ht="15.75" hidden="1" customHeight="1" outlineLevel="2" x14ac:dyDescent="0.25">
      <c r="A334" s="172" t="s">
        <v>278</v>
      </c>
      <c r="B334" s="172" t="s">
        <v>279</v>
      </c>
      <c r="C334" s="11" t="s">
        <v>300</v>
      </c>
      <c r="D334" s="11" t="s">
        <v>250</v>
      </c>
      <c r="E334" s="42">
        <v>750</v>
      </c>
      <c r="F334" s="13">
        <v>990</v>
      </c>
      <c r="G334" s="14"/>
      <c r="H334" s="130">
        <f t="shared" si="92"/>
        <v>0</v>
      </c>
      <c r="I334" s="32">
        <f t="shared" si="93"/>
        <v>0</v>
      </c>
      <c r="J334" s="18"/>
      <c r="K334" s="268"/>
      <c r="L334" s="2"/>
      <c r="M334" s="2"/>
    </row>
    <row r="335" spans="1:13" ht="15.75" hidden="1" customHeight="1" outlineLevel="2" x14ac:dyDescent="0.25">
      <c r="A335" s="172" t="s">
        <v>278</v>
      </c>
      <c r="B335" s="172" t="s">
        <v>279</v>
      </c>
      <c r="C335" s="11" t="s">
        <v>301</v>
      </c>
      <c r="D335" s="11" t="s">
        <v>250</v>
      </c>
      <c r="E335" s="42">
        <v>750</v>
      </c>
      <c r="F335" s="13">
        <v>1500</v>
      </c>
      <c r="G335" s="14"/>
      <c r="H335" s="130">
        <f t="shared" si="92"/>
        <v>0</v>
      </c>
      <c r="I335" s="32">
        <f t="shared" si="93"/>
        <v>0</v>
      </c>
      <c r="J335" s="18"/>
      <c r="K335" s="268"/>
      <c r="L335" s="2"/>
      <c r="M335" s="2"/>
    </row>
    <row r="336" spans="1:13" s="9" customFormat="1" ht="15.75" customHeight="1" outlineLevel="1" collapsed="1" x14ac:dyDescent="0.25">
      <c r="A336" s="172" t="s">
        <v>278</v>
      </c>
      <c r="B336" s="172" t="s">
        <v>279</v>
      </c>
      <c r="C336" s="175" t="s">
        <v>288</v>
      </c>
      <c r="D336" s="40"/>
      <c r="E336" s="176"/>
      <c r="F336" s="62"/>
      <c r="G336" s="152">
        <v>1</v>
      </c>
      <c r="H336" s="132"/>
      <c r="I336" s="66"/>
      <c r="J336" s="18"/>
      <c r="K336" s="269"/>
      <c r="L336" s="8"/>
      <c r="M336" s="8"/>
    </row>
    <row r="337" spans="1:13" ht="15.75" hidden="1" customHeight="1" outlineLevel="2" x14ac:dyDescent="0.25">
      <c r="A337" s="172" t="s">
        <v>278</v>
      </c>
      <c r="B337" s="172" t="s">
        <v>279</v>
      </c>
      <c r="C337" s="11" t="s">
        <v>302</v>
      </c>
      <c r="D337" s="11" t="s">
        <v>250</v>
      </c>
      <c r="E337" s="42">
        <v>750</v>
      </c>
      <c r="F337" s="13">
        <v>2100</v>
      </c>
      <c r="G337" s="14"/>
      <c r="H337" s="130">
        <f t="shared" ref="H337:H343" si="94">(E337*G337)/$E$2</f>
        <v>0</v>
      </c>
      <c r="I337" s="32">
        <f t="shared" ref="I337:I343" si="95">F337*G337</f>
        <v>0</v>
      </c>
      <c r="J337" s="18"/>
      <c r="K337" s="268"/>
      <c r="L337" s="2"/>
      <c r="M337" s="2"/>
    </row>
    <row r="338" spans="1:13" ht="15.75" hidden="1" customHeight="1" outlineLevel="2" x14ac:dyDescent="0.25">
      <c r="A338" s="172" t="s">
        <v>278</v>
      </c>
      <c r="B338" s="172" t="s">
        <v>279</v>
      </c>
      <c r="C338" s="11" t="s">
        <v>303</v>
      </c>
      <c r="D338" s="11" t="s">
        <v>250</v>
      </c>
      <c r="E338" s="42">
        <v>750</v>
      </c>
      <c r="F338" s="13">
        <v>4800</v>
      </c>
      <c r="G338" s="14"/>
      <c r="H338" s="130">
        <f t="shared" si="94"/>
        <v>0</v>
      </c>
      <c r="I338" s="32">
        <f t="shared" si="95"/>
        <v>0</v>
      </c>
      <c r="J338" s="18"/>
      <c r="K338" s="268"/>
      <c r="L338" s="2"/>
      <c r="M338" s="2"/>
    </row>
    <row r="339" spans="1:13" ht="15.75" hidden="1" customHeight="1" outlineLevel="2" x14ac:dyDescent="0.25">
      <c r="A339" s="172" t="s">
        <v>278</v>
      </c>
      <c r="B339" s="172" t="s">
        <v>279</v>
      </c>
      <c r="C339" s="11" t="s">
        <v>304</v>
      </c>
      <c r="D339" s="11" t="s">
        <v>250</v>
      </c>
      <c r="E339" s="42">
        <v>750</v>
      </c>
      <c r="F339" s="13">
        <v>2100</v>
      </c>
      <c r="G339" s="14"/>
      <c r="H339" s="130">
        <f t="shared" si="94"/>
        <v>0</v>
      </c>
      <c r="I339" s="32">
        <f t="shared" si="95"/>
        <v>0</v>
      </c>
      <c r="J339" s="18"/>
      <c r="K339" s="268"/>
      <c r="L339" s="2"/>
      <c r="M339" s="2"/>
    </row>
    <row r="340" spans="1:13" ht="15.75" hidden="1" customHeight="1" outlineLevel="2" x14ac:dyDescent="0.25">
      <c r="A340" s="172" t="s">
        <v>278</v>
      </c>
      <c r="B340" s="172" t="s">
        <v>279</v>
      </c>
      <c r="C340" s="11" t="s">
        <v>305</v>
      </c>
      <c r="D340" s="11" t="s">
        <v>250</v>
      </c>
      <c r="E340" s="42">
        <v>750</v>
      </c>
      <c r="F340" s="13">
        <v>2100</v>
      </c>
      <c r="G340" s="14"/>
      <c r="H340" s="130">
        <f t="shared" si="94"/>
        <v>0</v>
      </c>
      <c r="I340" s="32">
        <f t="shared" si="95"/>
        <v>0</v>
      </c>
      <c r="J340" s="18"/>
      <c r="K340" s="268"/>
      <c r="L340" s="2"/>
      <c r="M340" s="2"/>
    </row>
    <row r="341" spans="1:13" ht="15.75" hidden="1" customHeight="1" outlineLevel="2" x14ac:dyDescent="0.25">
      <c r="A341" s="172" t="s">
        <v>278</v>
      </c>
      <c r="B341" s="172" t="s">
        <v>279</v>
      </c>
      <c r="C341" s="11" t="s">
        <v>306</v>
      </c>
      <c r="D341" s="11" t="s">
        <v>250</v>
      </c>
      <c r="E341" s="42">
        <v>750</v>
      </c>
      <c r="F341" s="13">
        <v>2100</v>
      </c>
      <c r="G341" s="14"/>
      <c r="H341" s="130">
        <f t="shared" si="94"/>
        <v>0</v>
      </c>
      <c r="I341" s="32">
        <f t="shared" si="95"/>
        <v>0</v>
      </c>
      <c r="J341" s="18"/>
      <c r="K341" s="268"/>
      <c r="L341" s="2"/>
      <c r="M341" s="2"/>
    </row>
    <row r="342" spans="1:13" ht="15.75" hidden="1" customHeight="1" outlineLevel="2" x14ac:dyDescent="0.25">
      <c r="A342" s="172" t="s">
        <v>278</v>
      </c>
      <c r="B342" s="172" t="s">
        <v>279</v>
      </c>
      <c r="C342" s="11" t="s">
        <v>307</v>
      </c>
      <c r="D342" s="11" t="s">
        <v>250</v>
      </c>
      <c r="E342" s="42">
        <v>750</v>
      </c>
      <c r="F342" s="13">
        <v>1900</v>
      </c>
      <c r="G342" s="14"/>
      <c r="H342" s="130">
        <f t="shared" si="94"/>
        <v>0</v>
      </c>
      <c r="I342" s="32">
        <f t="shared" si="95"/>
        <v>0</v>
      </c>
      <c r="J342" s="18"/>
      <c r="K342" s="268"/>
      <c r="L342" s="2"/>
      <c r="M342" s="2"/>
    </row>
    <row r="343" spans="1:13" ht="15.75" hidden="1" customHeight="1" outlineLevel="2" x14ac:dyDescent="0.25">
      <c r="A343" s="172" t="s">
        <v>278</v>
      </c>
      <c r="B343" s="172" t="s">
        <v>279</v>
      </c>
      <c r="C343" s="11" t="s">
        <v>308</v>
      </c>
      <c r="D343" s="11" t="s">
        <v>250</v>
      </c>
      <c r="E343" s="42">
        <v>750</v>
      </c>
      <c r="F343" s="13">
        <v>3200</v>
      </c>
      <c r="G343" s="14"/>
      <c r="H343" s="130">
        <f t="shared" si="94"/>
        <v>0</v>
      </c>
      <c r="I343" s="32">
        <f t="shared" si="95"/>
        <v>0</v>
      </c>
      <c r="J343" s="18"/>
      <c r="K343" s="268"/>
      <c r="L343" s="2"/>
      <c r="M343" s="2"/>
    </row>
    <row r="344" spans="1:13" s="9" customFormat="1" ht="15.75" hidden="1" customHeight="1" outlineLevel="1" collapsed="1" x14ac:dyDescent="0.25">
      <c r="A344" s="172" t="s">
        <v>278</v>
      </c>
      <c r="B344" s="172" t="s">
        <v>279</v>
      </c>
      <c r="C344" s="175" t="s">
        <v>309</v>
      </c>
      <c r="D344" s="40"/>
      <c r="E344" s="176"/>
      <c r="F344" s="62"/>
      <c r="G344" s="152">
        <f>SUM(G345:G346)</f>
        <v>0</v>
      </c>
      <c r="H344" s="132"/>
      <c r="I344" s="66"/>
      <c r="J344" s="18"/>
      <c r="K344" s="269"/>
      <c r="L344" s="8"/>
      <c r="M344" s="8"/>
    </row>
    <row r="345" spans="1:13" ht="15.75" hidden="1" customHeight="1" outlineLevel="2" x14ac:dyDescent="0.25">
      <c r="A345" s="172" t="s">
        <v>278</v>
      </c>
      <c r="B345" s="172" t="s">
        <v>279</v>
      </c>
      <c r="C345" s="11" t="s">
        <v>310</v>
      </c>
      <c r="D345" s="11" t="s">
        <v>250</v>
      </c>
      <c r="E345" s="42">
        <v>750</v>
      </c>
      <c r="F345" s="13">
        <v>5000</v>
      </c>
      <c r="G345" s="14"/>
      <c r="H345" s="130">
        <f t="shared" ref="H345:H346" si="96">(E345*G345)/$E$2</f>
        <v>0</v>
      </c>
      <c r="I345" s="32">
        <f t="shared" ref="I345:I346" si="97">F345*G345</f>
        <v>0</v>
      </c>
      <c r="J345" s="18"/>
      <c r="K345" s="268"/>
      <c r="L345" s="2"/>
      <c r="M345" s="2"/>
    </row>
    <row r="346" spans="1:13" ht="15.75" hidden="1" customHeight="1" outlineLevel="2" x14ac:dyDescent="0.25">
      <c r="A346" s="172" t="s">
        <v>278</v>
      </c>
      <c r="B346" s="172" t="s">
        <v>279</v>
      </c>
      <c r="C346" s="11" t="s">
        <v>311</v>
      </c>
      <c r="D346" s="11" t="s">
        <v>250</v>
      </c>
      <c r="E346" s="42">
        <v>750</v>
      </c>
      <c r="F346" s="13">
        <v>5000</v>
      </c>
      <c r="G346" s="14"/>
      <c r="H346" s="130">
        <f t="shared" si="96"/>
        <v>0</v>
      </c>
      <c r="I346" s="32">
        <f t="shared" si="97"/>
        <v>0</v>
      </c>
      <c r="J346" s="18"/>
      <c r="K346" s="268"/>
      <c r="L346" s="2"/>
      <c r="M346" s="2"/>
    </row>
    <row r="347" spans="1:13" s="9" customFormat="1" ht="15.75" hidden="1" customHeight="1" outlineLevel="1" collapsed="1" x14ac:dyDescent="0.25">
      <c r="A347" s="172" t="s">
        <v>278</v>
      </c>
      <c r="B347" s="172" t="s">
        <v>279</v>
      </c>
      <c r="C347" s="175" t="s">
        <v>312</v>
      </c>
      <c r="D347" s="40"/>
      <c r="E347" s="176"/>
      <c r="F347" s="62"/>
      <c r="G347" s="152">
        <f>SUM(G348:G353)</f>
        <v>0</v>
      </c>
      <c r="H347" s="132"/>
      <c r="I347" s="66"/>
      <c r="J347" s="18"/>
      <c r="K347" s="269"/>
      <c r="L347" s="8"/>
      <c r="M347" s="8"/>
    </row>
    <row r="348" spans="1:13" ht="15.75" hidden="1" customHeight="1" outlineLevel="2" x14ac:dyDescent="0.25">
      <c r="A348" s="172" t="s">
        <v>278</v>
      </c>
      <c r="B348" s="172" t="s">
        <v>279</v>
      </c>
      <c r="C348" s="235" t="s">
        <v>313</v>
      </c>
      <c r="D348" s="235" t="s">
        <v>250</v>
      </c>
      <c r="E348" s="236">
        <v>750</v>
      </c>
      <c r="F348" s="237">
        <v>2100</v>
      </c>
      <c r="G348" s="238"/>
      <c r="H348" s="239">
        <f t="shared" ref="H348:H353" si="98">(E348*G348)/$E$2</f>
        <v>0</v>
      </c>
      <c r="I348" s="240">
        <f t="shared" ref="I348:I353" si="99">F348*G348</f>
        <v>0</v>
      </c>
      <c r="J348" s="18"/>
      <c r="K348" s="268"/>
      <c r="L348" s="2"/>
      <c r="M348" s="2"/>
    </row>
    <row r="349" spans="1:13" ht="15.75" hidden="1" customHeight="1" outlineLevel="2" x14ac:dyDescent="0.25">
      <c r="A349" s="172" t="s">
        <v>278</v>
      </c>
      <c r="B349" s="172" t="s">
        <v>279</v>
      </c>
      <c r="C349" s="11" t="s">
        <v>314</v>
      </c>
      <c r="D349" s="11" t="s">
        <v>250</v>
      </c>
      <c r="E349" s="42">
        <v>750</v>
      </c>
      <c r="F349" s="237">
        <v>2100</v>
      </c>
      <c r="G349" s="14"/>
      <c r="H349" s="130">
        <f t="shared" si="98"/>
        <v>0</v>
      </c>
      <c r="I349" s="32">
        <f t="shared" si="99"/>
        <v>0</v>
      </c>
      <c r="J349" s="18"/>
      <c r="K349" s="268"/>
      <c r="L349" s="2"/>
      <c r="M349" s="2"/>
    </row>
    <row r="350" spans="1:13" ht="15.75" hidden="1" customHeight="1" outlineLevel="2" x14ac:dyDescent="0.25">
      <c r="A350" s="172" t="s">
        <v>278</v>
      </c>
      <c r="B350" s="172" t="s">
        <v>279</v>
      </c>
      <c r="C350" s="11" t="s">
        <v>315</v>
      </c>
      <c r="D350" s="11" t="s">
        <v>250</v>
      </c>
      <c r="E350" s="42">
        <v>750</v>
      </c>
      <c r="F350" s="237">
        <v>2100</v>
      </c>
      <c r="G350" s="14"/>
      <c r="H350" s="130">
        <f t="shared" si="98"/>
        <v>0</v>
      </c>
      <c r="I350" s="32">
        <f t="shared" si="99"/>
        <v>0</v>
      </c>
      <c r="J350" s="18"/>
      <c r="K350" s="268"/>
      <c r="L350" s="2"/>
      <c r="M350" s="2"/>
    </row>
    <row r="351" spans="1:13" ht="15.75" hidden="1" customHeight="1" outlineLevel="2" x14ac:dyDescent="0.25">
      <c r="A351" s="172" t="s">
        <v>278</v>
      </c>
      <c r="B351" s="172" t="s">
        <v>279</v>
      </c>
      <c r="C351" s="11" t="s">
        <v>316</v>
      </c>
      <c r="D351" s="11" t="s">
        <v>250</v>
      </c>
      <c r="E351" s="42">
        <v>750</v>
      </c>
      <c r="F351" s="237">
        <v>2100</v>
      </c>
      <c r="G351" s="14"/>
      <c r="H351" s="130">
        <f t="shared" si="98"/>
        <v>0</v>
      </c>
      <c r="I351" s="32">
        <f t="shared" si="99"/>
        <v>0</v>
      </c>
      <c r="J351" s="18"/>
      <c r="K351" s="268"/>
      <c r="L351" s="2"/>
      <c r="M351" s="2"/>
    </row>
    <row r="352" spans="1:13" ht="15.75" hidden="1" customHeight="1" outlineLevel="2" x14ac:dyDescent="0.25">
      <c r="A352" s="172" t="s">
        <v>278</v>
      </c>
      <c r="B352" s="172" t="s">
        <v>279</v>
      </c>
      <c r="C352" s="11" t="s">
        <v>317</v>
      </c>
      <c r="D352" s="11" t="s">
        <v>250</v>
      </c>
      <c r="E352" s="42">
        <v>750</v>
      </c>
      <c r="F352" s="237">
        <v>2100</v>
      </c>
      <c r="G352" s="14"/>
      <c r="H352" s="130">
        <f t="shared" si="98"/>
        <v>0</v>
      </c>
      <c r="I352" s="32">
        <f t="shared" si="99"/>
        <v>0</v>
      </c>
      <c r="J352" s="18"/>
      <c r="K352" s="268"/>
      <c r="L352" s="2"/>
      <c r="M352" s="2"/>
    </row>
    <row r="353" spans="1:13" ht="15.75" hidden="1" customHeight="1" outlineLevel="2" x14ac:dyDescent="0.25">
      <c r="A353" s="172" t="s">
        <v>278</v>
      </c>
      <c r="B353" s="172" t="s">
        <v>279</v>
      </c>
      <c r="C353" s="11" t="s">
        <v>318</v>
      </c>
      <c r="D353" s="11" t="s">
        <v>250</v>
      </c>
      <c r="E353" s="42">
        <v>750</v>
      </c>
      <c r="F353" s="237">
        <v>2100</v>
      </c>
      <c r="G353" s="14"/>
      <c r="H353" s="130">
        <f t="shared" si="98"/>
        <v>0</v>
      </c>
      <c r="I353" s="32">
        <f t="shared" si="99"/>
        <v>0</v>
      </c>
      <c r="J353" s="18"/>
      <c r="K353" s="268"/>
      <c r="L353" s="2"/>
      <c r="M353" s="2"/>
    </row>
    <row r="354" spans="1:13" s="9" customFormat="1" ht="15.75" hidden="1" customHeight="1" outlineLevel="1" collapsed="1" x14ac:dyDescent="0.25">
      <c r="A354" s="172" t="s">
        <v>278</v>
      </c>
      <c r="B354" s="172" t="s">
        <v>279</v>
      </c>
      <c r="C354" s="175" t="s">
        <v>319</v>
      </c>
      <c r="D354" s="40"/>
      <c r="E354" s="176"/>
      <c r="F354" s="62"/>
      <c r="G354" s="152">
        <f>SUM(G355:G357)</f>
        <v>0</v>
      </c>
      <c r="H354" s="132"/>
      <c r="I354" s="66"/>
      <c r="J354" s="18"/>
      <c r="K354" s="269"/>
      <c r="L354" s="8"/>
      <c r="M354" s="8"/>
    </row>
    <row r="355" spans="1:13" ht="15.75" hidden="1" customHeight="1" outlineLevel="2" x14ac:dyDescent="0.25">
      <c r="A355" s="172" t="s">
        <v>278</v>
      </c>
      <c r="B355" s="172" t="s">
        <v>279</v>
      </c>
      <c r="C355" s="11" t="s">
        <v>320</v>
      </c>
      <c r="D355" s="11" t="s">
        <v>250</v>
      </c>
      <c r="E355" s="42">
        <v>750</v>
      </c>
      <c r="F355" s="13">
        <v>2100</v>
      </c>
      <c r="G355" s="14"/>
      <c r="H355" s="130">
        <f t="shared" ref="H355:H357" si="100">(E355*G355)/$E$2</f>
        <v>0</v>
      </c>
      <c r="I355" s="32">
        <f t="shared" ref="I355:I357" si="101">F355*G355</f>
        <v>0</v>
      </c>
      <c r="J355" s="18"/>
      <c r="K355" s="268"/>
      <c r="L355" s="2"/>
      <c r="M355" s="2"/>
    </row>
    <row r="356" spans="1:13" ht="15.75" hidden="1" customHeight="1" outlineLevel="2" x14ac:dyDescent="0.25">
      <c r="A356" s="172" t="s">
        <v>278</v>
      </c>
      <c r="B356" s="172" t="s">
        <v>279</v>
      </c>
      <c r="C356" s="11" t="s">
        <v>321</v>
      </c>
      <c r="D356" s="11" t="s">
        <v>250</v>
      </c>
      <c r="E356" s="42">
        <v>750</v>
      </c>
      <c r="F356" s="13">
        <v>3000</v>
      </c>
      <c r="G356" s="14"/>
      <c r="H356" s="130">
        <f t="shared" si="100"/>
        <v>0</v>
      </c>
      <c r="I356" s="32">
        <f t="shared" si="101"/>
        <v>0</v>
      </c>
      <c r="J356" s="18"/>
      <c r="K356" s="268"/>
      <c r="L356" s="2"/>
      <c r="M356" s="2"/>
    </row>
    <row r="357" spans="1:13" ht="15.75" hidden="1" customHeight="1" outlineLevel="2" x14ac:dyDescent="0.25">
      <c r="A357" s="172" t="s">
        <v>278</v>
      </c>
      <c r="B357" s="172" t="s">
        <v>279</v>
      </c>
      <c r="C357" s="11" t="s">
        <v>322</v>
      </c>
      <c r="D357" s="11" t="s">
        <v>250</v>
      </c>
      <c r="E357" s="42">
        <v>750</v>
      </c>
      <c r="F357" s="13">
        <v>2500</v>
      </c>
      <c r="G357" s="14"/>
      <c r="H357" s="130">
        <f t="shared" si="100"/>
        <v>0</v>
      </c>
      <c r="I357" s="32">
        <f t="shared" si="101"/>
        <v>0</v>
      </c>
      <c r="J357" s="18"/>
      <c r="K357" s="268"/>
      <c r="L357" s="2"/>
      <c r="M357" s="2"/>
    </row>
    <row r="358" spans="1:13" s="9" customFormat="1" ht="15.75" hidden="1" customHeight="1" outlineLevel="1" collapsed="1" x14ac:dyDescent="0.25">
      <c r="A358" s="172" t="s">
        <v>278</v>
      </c>
      <c r="B358" s="172" t="s">
        <v>279</v>
      </c>
      <c r="C358" s="294" t="s">
        <v>323</v>
      </c>
      <c r="D358" s="295"/>
      <c r="E358" s="296"/>
      <c r="F358" s="93"/>
      <c r="G358" s="169">
        <f>G359+G362+G378+G383</f>
        <v>0</v>
      </c>
      <c r="H358" s="146"/>
      <c r="I358" s="94"/>
      <c r="J358" s="18"/>
      <c r="K358" s="269"/>
      <c r="L358" s="8"/>
      <c r="M358" s="8"/>
    </row>
    <row r="359" spans="1:13" s="9" customFormat="1" ht="15.75" hidden="1" customHeight="1" outlineLevel="1" x14ac:dyDescent="0.25">
      <c r="A359" s="172" t="s">
        <v>278</v>
      </c>
      <c r="B359" s="172" t="s">
        <v>279</v>
      </c>
      <c r="C359" s="175" t="s">
        <v>281</v>
      </c>
      <c r="D359" s="40"/>
      <c r="E359" s="176"/>
      <c r="F359" s="62"/>
      <c r="G359" s="152">
        <f>SUM(G360:G361)</f>
        <v>0</v>
      </c>
      <c r="H359" s="132"/>
      <c r="I359" s="66"/>
      <c r="J359" s="18"/>
      <c r="K359" s="269"/>
      <c r="L359" s="8"/>
      <c r="M359" s="8"/>
    </row>
    <row r="360" spans="1:13" ht="15.75" hidden="1" customHeight="1" outlineLevel="2" x14ac:dyDescent="0.25">
      <c r="A360" s="172" t="s">
        <v>278</v>
      </c>
      <c r="B360" s="172" t="s">
        <v>279</v>
      </c>
      <c r="C360" s="11" t="s">
        <v>324</v>
      </c>
      <c r="D360" s="11" t="s">
        <v>250</v>
      </c>
      <c r="E360" s="42">
        <v>750</v>
      </c>
      <c r="F360" s="13">
        <v>1500</v>
      </c>
      <c r="G360" s="14"/>
      <c r="H360" s="130">
        <f t="shared" ref="H360:H361" si="102">(E360*G360)/$E$2</f>
        <v>0</v>
      </c>
      <c r="I360" s="32">
        <f t="shared" ref="I360:I361" si="103">F360*G360</f>
        <v>0</v>
      </c>
      <c r="J360" s="18"/>
      <c r="K360" s="268"/>
      <c r="L360" s="2"/>
      <c r="M360" s="2"/>
    </row>
    <row r="361" spans="1:13" ht="15.75" hidden="1" customHeight="1" outlineLevel="2" x14ac:dyDescent="0.25">
      <c r="A361" s="172" t="s">
        <v>278</v>
      </c>
      <c r="B361" s="172" t="s">
        <v>279</v>
      </c>
      <c r="C361" s="11" t="s">
        <v>325</v>
      </c>
      <c r="D361" s="11" t="s">
        <v>250</v>
      </c>
      <c r="E361" s="42">
        <v>750</v>
      </c>
      <c r="F361" s="13">
        <v>1800</v>
      </c>
      <c r="G361" s="14"/>
      <c r="H361" s="130">
        <f t="shared" si="102"/>
        <v>0</v>
      </c>
      <c r="I361" s="32">
        <f t="shared" si="103"/>
        <v>0</v>
      </c>
      <c r="J361" s="18"/>
      <c r="K361" s="268"/>
      <c r="L361" s="2"/>
      <c r="M361" s="2"/>
    </row>
    <row r="362" spans="1:13" s="9" customFormat="1" ht="15.75" hidden="1" customHeight="1" outlineLevel="1" collapsed="1" x14ac:dyDescent="0.25">
      <c r="A362" s="172" t="s">
        <v>278</v>
      </c>
      <c r="B362" s="172" t="s">
        <v>279</v>
      </c>
      <c r="C362" s="175" t="s">
        <v>288</v>
      </c>
      <c r="D362" s="40"/>
      <c r="E362" s="176"/>
      <c r="F362" s="62"/>
      <c r="G362" s="152">
        <f>SUM(G363:G377)</f>
        <v>0</v>
      </c>
      <c r="H362" s="132"/>
      <c r="I362" s="66"/>
      <c r="J362" s="18"/>
      <c r="K362" s="269"/>
      <c r="L362" s="8"/>
      <c r="M362" s="8"/>
    </row>
    <row r="363" spans="1:13" ht="15.75" hidden="1" customHeight="1" outlineLevel="2" x14ac:dyDescent="0.25">
      <c r="A363" s="172" t="s">
        <v>278</v>
      </c>
      <c r="B363" s="172" t="s">
        <v>279</v>
      </c>
      <c r="C363" s="11" t="s">
        <v>326</v>
      </c>
      <c r="D363" s="11" t="s">
        <v>250</v>
      </c>
      <c r="E363" s="42">
        <v>750</v>
      </c>
      <c r="F363" s="13">
        <v>2100</v>
      </c>
      <c r="G363" s="14"/>
      <c r="H363" s="130">
        <f t="shared" ref="H363:H377" si="104">(E363*G363)/$E$2</f>
        <v>0</v>
      </c>
      <c r="I363" s="32">
        <f t="shared" ref="I363:I377" si="105">F363*G363</f>
        <v>0</v>
      </c>
      <c r="J363" s="18"/>
      <c r="K363" s="268"/>
      <c r="L363" s="2"/>
      <c r="M363" s="2"/>
    </row>
    <row r="364" spans="1:13" ht="15.75" hidden="1" customHeight="1" outlineLevel="2" x14ac:dyDescent="0.25">
      <c r="A364" s="172" t="s">
        <v>278</v>
      </c>
      <c r="B364" s="172" t="s">
        <v>279</v>
      </c>
      <c r="C364" s="11" t="s">
        <v>327</v>
      </c>
      <c r="D364" s="11" t="s">
        <v>250</v>
      </c>
      <c r="E364" s="42">
        <v>750</v>
      </c>
      <c r="F364" s="13">
        <v>2200</v>
      </c>
      <c r="G364" s="14"/>
      <c r="H364" s="130">
        <f t="shared" si="104"/>
        <v>0</v>
      </c>
      <c r="I364" s="32">
        <f t="shared" si="105"/>
        <v>0</v>
      </c>
      <c r="J364" s="18"/>
      <c r="K364" s="268"/>
      <c r="L364" s="2"/>
      <c r="M364" s="2"/>
    </row>
    <row r="365" spans="1:13" ht="15.75" hidden="1" customHeight="1" outlineLevel="2" x14ac:dyDescent="0.25">
      <c r="A365" s="172" t="s">
        <v>278</v>
      </c>
      <c r="B365" s="172" t="s">
        <v>279</v>
      </c>
      <c r="C365" s="11" t="s">
        <v>328</v>
      </c>
      <c r="D365" s="11" t="s">
        <v>250</v>
      </c>
      <c r="E365" s="42">
        <v>750</v>
      </c>
      <c r="F365" s="13">
        <v>2500</v>
      </c>
      <c r="G365" s="14"/>
      <c r="H365" s="130">
        <f t="shared" si="104"/>
        <v>0</v>
      </c>
      <c r="I365" s="32">
        <f t="shared" si="105"/>
        <v>0</v>
      </c>
      <c r="J365" s="18"/>
      <c r="K365" s="268"/>
      <c r="L365" s="2"/>
      <c r="M365" s="2"/>
    </row>
    <row r="366" spans="1:13" ht="15.75" hidden="1" customHeight="1" outlineLevel="2" x14ac:dyDescent="0.25">
      <c r="A366" s="172" t="s">
        <v>278</v>
      </c>
      <c r="B366" s="172" t="s">
        <v>279</v>
      </c>
      <c r="C366" s="11" t="s">
        <v>329</v>
      </c>
      <c r="D366" s="11" t="s">
        <v>250</v>
      </c>
      <c r="E366" s="42">
        <v>750</v>
      </c>
      <c r="F366" s="13">
        <v>5000</v>
      </c>
      <c r="G366" s="14"/>
      <c r="H366" s="130">
        <f t="shared" si="104"/>
        <v>0</v>
      </c>
      <c r="I366" s="32">
        <f t="shared" si="105"/>
        <v>0</v>
      </c>
      <c r="J366" s="18"/>
      <c r="K366" s="268"/>
      <c r="L366" s="2"/>
      <c r="M366" s="2"/>
    </row>
    <row r="367" spans="1:13" ht="15.75" hidden="1" customHeight="1" outlineLevel="2" x14ac:dyDescent="0.25">
      <c r="A367" s="172" t="s">
        <v>278</v>
      </c>
      <c r="B367" s="172" t="s">
        <v>279</v>
      </c>
      <c r="C367" s="11" t="s">
        <v>325</v>
      </c>
      <c r="D367" s="11" t="s">
        <v>250</v>
      </c>
      <c r="E367" s="42">
        <v>750</v>
      </c>
      <c r="F367" s="13">
        <v>1800</v>
      </c>
      <c r="G367" s="14"/>
      <c r="H367" s="130">
        <f t="shared" si="104"/>
        <v>0</v>
      </c>
      <c r="I367" s="32">
        <f t="shared" si="105"/>
        <v>0</v>
      </c>
      <c r="J367" s="18"/>
      <c r="K367" s="268"/>
      <c r="L367" s="2"/>
      <c r="M367" s="2"/>
    </row>
    <row r="368" spans="1:13" ht="15.75" hidden="1" customHeight="1" outlineLevel="2" x14ac:dyDescent="0.25">
      <c r="A368" s="172" t="s">
        <v>278</v>
      </c>
      <c r="B368" s="172" t="s">
        <v>279</v>
      </c>
      <c r="C368" s="11" t="s">
        <v>330</v>
      </c>
      <c r="D368" s="11" t="s">
        <v>250</v>
      </c>
      <c r="E368" s="42">
        <v>750</v>
      </c>
      <c r="F368" s="13">
        <v>2000</v>
      </c>
      <c r="G368" s="14"/>
      <c r="H368" s="130">
        <f t="shared" si="104"/>
        <v>0</v>
      </c>
      <c r="I368" s="32">
        <f t="shared" si="105"/>
        <v>0</v>
      </c>
      <c r="J368" s="18"/>
      <c r="K368" s="268"/>
      <c r="L368" s="2"/>
      <c r="M368" s="2"/>
    </row>
    <row r="369" spans="1:13" ht="15.75" hidden="1" customHeight="1" outlineLevel="2" x14ac:dyDescent="0.25">
      <c r="A369" s="172" t="s">
        <v>278</v>
      </c>
      <c r="B369" s="172" t="s">
        <v>279</v>
      </c>
      <c r="C369" s="11" t="s">
        <v>331</v>
      </c>
      <c r="D369" s="11" t="s">
        <v>250</v>
      </c>
      <c r="E369" s="42">
        <v>750</v>
      </c>
      <c r="F369" s="13">
        <v>1500</v>
      </c>
      <c r="G369" s="14"/>
      <c r="H369" s="130">
        <f t="shared" si="104"/>
        <v>0</v>
      </c>
      <c r="I369" s="32">
        <f t="shared" si="105"/>
        <v>0</v>
      </c>
      <c r="J369" s="18"/>
      <c r="K369" s="268"/>
      <c r="L369" s="2"/>
      <c r="M369" s="2"/>
    </row>
    <row r="370" spans="1:13" ht="15.75" hidden="1" customHeight="1" outlineLevel="2" x14ac:dyDescent="0.25">
      <c r="A370" s="172" t="s">
        <v>278</v>
      </c>
      <c r="B370" s="172" t="s">
        <v>279</v>
      </c>
      <c r="C370" s="11" t="s">
        <v>332</v>
      </c>
      <c r="D370" s="11" t="s">
        <v>250</v>
      </c>
      <c r="E370" s="42">
        <v>750</v>
      </c>
      <c r="F370" s="13">
        <v>1800</v>
      </c>
      <c r="G370" s="14"/>
      <c r="H370" s="130">
        <f t="shared" si="104"/>
        <v>0</v>
      </c>
      <c r="I370" s="32">
        <f t="shared" si="105"/>
        <v>0</v>
      </c>
      <c r="J370" s="18"/>
      <c r="K370" s="268"/>
      <c r="L370" s="2"/>
      <c r="M370" s="2"/>
    </row>
    <row r="371" spans="1:13" ht="15.75" hidden="1" customHeight="1" outlineLevel="2" x14ac:dyDescent="0.25">
      <c r="A371" s="172" t="s">
        <v>278</v>
      </c>
      <c r="B371" s="172" t="s">
        <v>279</v>
      </c>
      <c r="C371" s="11" t="s">
        <v>333</v>
      </c>
      <c r="D371" s="11" t="s">
        <v>250</v>
      </c>
      <c r="E371" s="42">
        <v>750</v>
      </c>
      <c r="F371" s="13">
        <v>2200</v>
      </c>
      <c r="G371" s="14"/>
      <c r="H371" s="130">
        <f t="shared" si="104"/>
        <v>0</v>
      </c>
      <c r="I371" s="32">
        <f t="shared" si="105"/>
        <v>0</v>
      </c>
      <c r="J371" s="18"/>
      <c r="K371" s="268"/>
      <c r="L371" s="2"/>
      <c r="M371" s="2"/>
    </row>
    <row r="372" spans="1:13" ht="15.75" hidden="1" customHeight="1" outlineLevel="2" x14ac:dyDescent="0.25">
      <c r="A372" s="172" t="s">
        <v>278</v>
      </c>
      <c r="B372" s="172" t="s">
        <v>279</v>
      </c>
      <c r="C372" s="11" t="s">
        <v>334</v>
      </c>
      <c r="D372" s="11" t="s">
        <v>250</v>
      </c>
      <c r="E372" s="42">
        <v>750</v>
      </c>
      <c r="F372" s="13">
        <v>2400</v>
      </c>
      <c r="G372" s="14"/>
      <c r="H372" s="130">
        <f t="shared" si="104"/>
        <v>0</v>
      </c>
      <c r="I372" s="32">
        <f t="shared" si="105"/>
        <v>0</v>
      </c>
      <c r="J372" s="18"/>
      <c r="K372" s="268"/>
      <c r="L372" s="2"/>
      <c r="M372" s="2"/>
    </row>
    <row r="373" spans="1:13" ht="15.75" hidden="1" customHeight="1" outlineLevel="2" x14ac:dyDescent="0.25">
      <c r="A373" s="172" t="s">
        <v>278</v>
      </c>
      <c r="B373" s="172" t="s">
        <v>279</v>
      </c>
      <c r="C373" s="11" t="s">
        <v>335</v>
      </c>
      <c r="D373" s="11" t="s">
        <v>250</v>
      </c>
      <c r="E373" s="42">
        <v>750</v>
      </c>
      <c r="F373" s="13">
        <v>3000</v>
      </c>
      <c r="G373" s="14"/>
      <c r="H373" s="130">
        <f t="shared" si="104"/>
        <v>0</v>
      </c>
      <c r="I373" s="32">
        <f t="shared" si="105"/>
        <v>0</v>
      </c>
      <c r="J373" s="18"/>
      <c r="K373" s="268"/>
      <c r="L373" s="2"/>
      <c r="M373" s="2"/>
    </row>
    <row r="374" spans="1:13" ht="15.75" hidden="1" customHeight="1" outlineLevel="2" x14ac:dyDescent="0.25">
      <c r="A374" s="172" t="s">
        <v>278</v>
      </c>
      <c r="B374" s="172" t="s">
        <v>279</v>
      </c>
      <c r="C374" s="11" t="s">
        <v>336</v>
      </c>
      <c r="D374" s="11" t="s">
        <v>250</v>
      </c>
      <c r="E374" s="42">
        <v>750</v>
      </c>
      <c r="F374" s="13">
        <v>8000</v>
      </c>
      <c r="G374" s="14"/>
      <c r="H374" s="130">
        <f t="shared" si="104"/>
        <v>0</v>
      </c>
      <c r="I374" s="32">
        <f t="shared" si="105"/>
        <v>0</v>
      </c>
      <c r="J374" s="18"/>
      <c r="K374" s="268"/>
      <c r="L374" s="2"/>
      <c r="M374" s="2"/>
    </row>
    <row r="375" spans="1:13" ht="15.75" hidden="1" customHeight="1" outlineLevel="2" x14ac:dyDescent="0.25">
      <c r="A375" s="172" t="s">
        <v>278</v>
      </c>
      <c r="B375" s="172" t="s">
        <v>279</v>
      </c>
      <c r="C375" s="11" t="s">
        <v>337</v>
      </c>
      <c r="D375" s="11" t="s">
        <v>250</v>
      </c>
      <c r="E375" s="42">
        <v>750</v>
      </c>
      <c r="F375" s="13">
        <v>2200</v>
      </c>
      <c r="G375" s="14"/>
      <c r="H375" s="130">
        <f t="shared" si="104"/>
        <v>0</v>
      </c>
      <c r="I375" s="32">
        <f t="shared" si="105"/>
        <v>0</v>
      </c>
      <c r="J375" s="18"/>
      <c r="K375" s="268"/>
      <c r="L375" s="2"/>
      <c r="M375" s="2"/>
    </row>
    <row r="376" spans="1:13" ht="15.75" hidden="1" customHeight="1" outlineLevel="2" x14ac:dyDescent="0.25">
      <c r="A376" s="172" t="s">
        <v>278</v>
      </c>
      <c r="B376" s="172" t="s">
        <v>279</v>
      </c>
      <c r="C376" s="11" t="s">
        <v>338</v>
      </c>
      <c r="D376" s="11" t="s">
        <v>250</v>
      </c>
      <c r="E376" s="42">
        <v>750</v>
      </c>
      <c r="F376" s="13">
        <v>5000</v>
      </c>
      <c r="G376" s="14"/>
      <c r="H376" s="130">
        <f t="shared" si="104"/>
        <v>0</v>
      </c>
      <c r="I376" s="32">
        <f t="shared" si="105"/>
        <v>0</v>
      </c>
      <c r="J376" s="18"/>
      <c r="K376" s="268"/>
      <c r="L376" s="2"/>
      <c r="M376" s="2"/>
    </row>
    <row r="377" spans="1:13" ht="15.75" hidden="1" customHeight="1" outlineLevel="2" x14ac:dyDescent="0.25">
      <c r="A377" s="172" t="s">
        <v>278</v>
      </c>
      <c r="B377" s="172" t="s">
        <v>279</v>
      </c>
      <c r="C377" s="11" t="s">
        <v>339</v>
      </c>
      <c r="D377" s="11" t="s">
        <v>250</v>
      </c>
      <c r="E377" s="42">
        <v>750</v>
      </c>
      <c r="F377" s="13">
        <v>5000</v>
      </c>
      <c r="G377" s="14"/>
      <c r="H377" s="130">
        <f t="shared" si="104"/>
        <v>0</v>
      </c>
      <c r="I377" s="32">
        <f t="shared" si="105"/>
        <v>0</v>
      </c>
      <c r="J377" s="18"/>
      <c r="K377" s="268"/>
      <c r="L377" s="2"/>
      <c r="M377" s="2"/>
    </row>
    <row r="378" spans="1:13" s="9" customFormat="1" ht="15.75" hidden="1" customHeight="1" outlineLevel="1" collapsed="1" x14ac:dyDescent="0.25">
      <c r="A378" s="172" t="s">
        <v>278</v>
      </c>
      <c r="B378" s="172" t="s">
        <v>279</v>
      </c>
      <c r="C378" s="175" t="s">
        <v>340</v>
      </c>
      <c r="D378" s="40"/>
      <c r="E378" s="176"/>
      <c r="F378" s="62"/>
      <c r="G378" s="152">
        <f>SUM(G379:G382)</f>
        <v>0</v>
      </c>
      <c r="H378" s="132"/>
      <c r="I378" s="66"/>
      <c r="J378" s="18"/>
      <c r="K378" s="269"/>
      <c r="L378" s="8"/>
      <c r="M378" s="8"/>
    </row>
    <row r="379" spans="1:13" ht="15.75" hidden="1" customHeight="1" outlineLevel="2" x14ac:dyDescent="0.25">
      <c r="A379" s="172" t="s">
        <v>278</v>
      </c>
      <c r="B379" s="172" t="s">
        <v>279</v>
      </c>
      <c r="C379" s="11" t="s">
        <v>341</v>
      </c>
      <c r="D379" s="11" t="s">
        <v>250</v>
      </c>
      <c r="E379" s="42">
        <v>750</v>
      </c>
      <c r="F379" s="13">
        <v>3000</v>
      </c>
      <c r="G379" s="14"/>
      <c r="H379" s="130">
        <f t="shared" ref="H379:H382" si="106">(E379*G379)/$E$2</f>
        <v>0</v>
      </c>
      <c r="I379" s="32">
        <f t="shared" ref="I379:I382" si="107">F379*G379</f>
        <v>0</v>
      </c>
      <c r="J379" s="18"/>
      <c r="K379" s="268"/>
      <c r="L379" s="2"/>
      <c r="M379" s="2"/>
    </row>
    <row r="380" spans="1:13" ht="15.75" hidden="1" customHeight="1" outlineLevel="2" x14ac:dyDescent="0.25">
      <c r="A380" s="172" t="s">
        <v>278</v>
      </c>
      <c r="B380" s="172" t="s">
        <v>279</v>
      </c>
      <c r="C380" s="11" t="s">
        <v>342</v>
      </c>
      <c r="D380" s="11" t="s">
        <v>250</v>
      </c>
      <c r="E380" s="42">
        <v>750</v>
      </c>
      <c r="F380" s="13">
        <v>2500</v>
      </c>
      <c r="G380" s="14"/>
      <c r="H380" s="130">
        <f t="shared" si="106"/>
        <v>0</v>
      </c>
      <c r="I380" s="32">
        <f t="shared" si="107"/>
        <v>0</v>
      </c>
      <c r="J380" s="18"/>
      <c r="K380" s="268"/>
      <c r="L380" s="2"/>
      <c r="M380" s="2"/>
    </row>
    <row r="381" spans="1:13" ht="15.75" hidden="1" customHeight="1" outlineLevel="2" x14ac:dyDescent="0.25">
      <c r="A381" s="172" t="s">
        <v>278</v>
      </c>
      <c r="B381" s="172" t="s">
        <v>279</v>
      </c>
      <c r="C381" s="11" t="s">
        <v>343</v>
      </c>
      <c r="D381" s="11" t="s">
        <v>250</v>
      </c>
      <c r="E381" s="42">
        <v>750</v>
      </c>
      <c r="F381" s="13">
        <v>2000</v>
      </c>
      <c r="G381" s="14"/>
      <c r="H381" s="130">
        <f t="shared" si="106"/>
        <v>0</v>
      </c>
      <c r="I381" s="32">
        <f t="shared" si="107"/>
        <v>0</v>
      </c>
      <c r="J381" s="18"/>
      <c r="K381" s="268"/>
      <c r="L381" s="2"/>
      <c r="M381" s="2"/>
    </row>
    <row r="382" spans="1:13" ht="15.75" hidden="1" customHeight="1" outlineLevel="2" x14ac:dyDescent="0.25">
      <c r="A382" s="172" t="s">
        <v>278</v>
      </c>
      <c r="B382" s="172" t="s">
        <v>279</v>
      </c>
      <c r="C382" s="11" t="s">
        <v>344</v>
      </c>
      <c r="D382" s="11" t="s">
        <v>250</v>
      </c>
      <c r="E382" s="42">
        <v>750</v>
      </c>
      <c r="F382" s="13">
        <v>2000</v>
      </c>
      <c r="G382" s="14"/>
      <c r="H382" s="130">
        <f t="shared" si="106"/>
        <v>0</v>
      </c>
      <c r="I382" s="32">
        <f t="shared" si="107"/>
        <v>0</v>
      </c>
      <c r="J382" s="18"/>
      <c r="K382" s="268"/>
      <c r="L382" s="2"/>
      <c r="M382" s="2"/>
    </row>
    <row r="383" spans="1:13" s="9" customFormat="1" ht="15.75" hidden="1" customHeight="1" outlineLevel="1" collapsed="1" x14ac:dyDescent="0.25">
      <c r="A383" s="172" t="s">
        <v>278</v>
      </c>
      <c r="B383" s="172" t="s">
        <v>279</v>
      </c>
      <c r="C383" s="175" t="s">
        <v>309</v>
      </c>
      <c r="D383" s="40"/>
      <c r="E383" s="176"/>
      <c r="F383" s="62"/>
      <c r="G383" s="152">
        <f>SUM(G384:G385)</f>
        <v>0</v>
      </c>
      <c r="H383" s="132"/>
      <c r="I383" s="66"/>
      <c r="J383" s="18"/>
      <c r="K383" s="269"/>
      <c r="L383" s="8"/>
      <c r="M383" s="8"/>
    </row>
    <row r="384" spans="1:13" ht="15.75" hidden="1" customHeight="1" outlineLevel="2" x14ac:dyDescent="0.25">
      <c r="A384" s="172" t="s">
        <v>278</v>
      </c>
      <c r="B384" s="172" t="s">
        <v>279</v>
      </c>
      <c r="C384" s="11" t="s">
        <v>345</v>
      </c>
      <c r="D384" s="11" t="s">
        <v>250</v>
      </c>
      <c r="E384" s="42">
        <v>750</v>
      </c>
      <c r="F384" s="13">
        <v>5800</v>
      </c>
      <c r="G384" s="14"/>
      <c r="H384" s="130">
        <f t="shared" ref="H384:H385" si="108">(E384*G384)/$E$2</f>
        <v>0</v>
      </c>
      <c r="I384" s="32">
        <f t="shared" ref="I384:I385" si="109">F384*G384</f>
        <v>0</v>
      </c>
      <c r="J384" s="18"/>
      <c r="K384" s="268"/>
      <c r="L384" s="2"/>
      <c r="M384" s="2"/>
    </row>
    <row r="385" spans="1:13" ht="15.75" hidden="1" customHeight="1" outlineLevel="2" x14ac:dyDescent="0.25">
      <c r="A385" s="172" t="s">
        <v>278</v>
      </c>
      <c r="B385" s="172" t="s">
        <v>279</v>
      </c>
      <c r="C385" s="11" t="s">
        <v>346</v>
      </c>
      <c r="D385" s="11" t="s">
        <v>250</v>
      </c>
      <c r="E385" s="42">
        <v>750</v>
      </c>
      <c r="F385" s="13">
        <v>3000</v>
      </c>
      <c r="G385" s="14"/>
      <c r="H385" s="130">
        <f t="shared" si="108"/>
        <v>0</v>
      </c>
      <c r="I385" s="32">
        <f t="shared" si="109"/>
        <v>0</v>
      </c>
      <c r="J385" s="18"/>
      <c r="K385" s="268"/>
      <c r="L385" s="2"/>
      <c r="M385" s="2"/>
    </row>
    <row r="386" spans="1:13" s="9" customFormat="1" ht="15.75" hidden="1" customHeight="1" outlineLevel="1" collapsed="1" x14ac:dyDescent="0.25">
      <c r="A386" s="172" t="s">
        <v>278</v>
      </c>
      <c r="B386" s="172" t="s">
        <v>279</v>
      </c>
      <c r="C386" s="294" t="s">
        <v>347</v>
      </c>
      <c r="D386" s="295"/>
      <c r="E386" s="296"/>
      <c r="F386" s="93"/>
      <c r="G386" s="169">
        <f>SUM(G387:G393)</f>
        <v>0</v>
      </c>
      <c r="H386" s="146"/>
      <c r="I386" s="94"/>
      <c r="J386" s="18"/>
      <c r="K386" s="269"/>
      <c r="L386" s="8"/>
      <c r="M386" s="8"/>
    </row>
    <row r="387" spans="1:13" ht="15.75" hidden="1" customHeight="1" outlineLevel="2" x14ac:dyDescent="0.25">
      <c r="A387" s="172" t="s">
        <v>278</v>
      </c>
      <c r="B387" s="172" t="s">
        <v>279</v>
      </c>
      <c r="C387" s="11" t="s">
        <v>348</v>
      </c>
      <c r="D387" s="11" t="s">
        <v>250</v>
      </c>
      <c r="E387" s="42">
        <v>750</v>
      </c>
      <c r="F387" s="13">
        <v>10000</v>
      </c>
      <c r="G387" s="14"/>
      <c r="H387" s="130">
        <f t="shared" ref="H387:H393" si="110">(E387*G387)/$E$2</f>
        <v>0</v>
      </c>
      <c r="I387" s="32">
        <f t="shared" ref="I387:I393" si="111">F387*G387</f>
        <v>0</v>
      </c>
      <c r="J387" s="18"/>
      <c r="K387" s="268"/>
      <c r="L387" s="2"/>
      <c r="M387" s="2"/>
    </row>
    <row r="388" spans="1:13" ht="15.75" hidden="1" customHeight="1" outlineLevel="2" x14ac:dyDescent="0.25">
      <c r="A388" s="172" t="s">
        <v>278</v>
      </c>
      <c r="B388" s="172" t="s">
        <v>279</v>
      </c>
      <c r="C388" s="11" t="s">
        <v>349</v>
      </c>
      <c r="D388" s="11" t="s">
        <v>250</v>
      </c>
      <c r="E388" s="42">
        <v>750</v>
      </c>
      <c r="F388" s="13">
        <v>14000</v>
      </c>
      <c r="G388" s="14"/>
      <c r="H388" s="130">
        <f t="shared" si="110"/>
        <v>0</v>
      </c>
      <c r="I388" s="32">
        <f t="shared" si="111"/>
        <v>0</v>
      </c>
      <c r="J388" s="18"/>
      <c r="K388" s="268"/>
      <c r="L388" s="2"/>
      <c r="M388" s="2"/>
    </row>
    <row r="389" spans="1:13" ht="15.75" hidden="1" customHeight="1" outlineLevel="2" x14ac:dyDescent="0.25">
      <c r="A389" s="172" t="s">
        <v>278</v>
      </c>
      <c r="B389" s="172" t="s">
        <v>279</v>
      </c>
      <c r="C389" s="11" t="s">
        <v>350</v>
      </c>
      <c r="D389" s="11" t="s">
        <v>250</v>
      </c>
      <c r="E389" s="42">
        <v>750</v>
      </c>
      <c r="F389" s="13">
        <v>4200</v>
      </c>
      <c r="G389" s="14"/>
      <c r="H389" s="130">
        <f t="shared" si="110"/>
        <v>0</v>
      </c>
      <c r="I389" s="32">
        <f t="shared" si="111"/>
        <v>0</v>
      </c>
      <c r="J389" s="18"/>
      <c r="K389" s="268"/>
      <c r="L389" s="2"/>
      <c r="M389" s="2"/>
    </row>
    <row r="390" spans="1:13" ht="15.75" hidden="1" customHeight="1" outlineLevel="2" x14ac:dyDescent="0.25">
      <c r="A390" s="172" t="s">
        <v>278</v>
      </c>
      <c r="B390" s="172" t="s">
        <v>279</v>
      </c>
      <c r="C390" s="11" t="s">
        <v>351</v>
      </c>
      <c r="D390" s="11" t="s">
        <v>250</v>
      </c>
      <c r="E390" s="42">
        <v>750</v>
      </c>
      <c r="F390" s="13">
        <v>8000</v>
      </c>
      <c r="G390" s="14"/>
      <c r="H390" s="130">
        <f t="shared" si="110"/>
        <v>0</v>
      </c>
      <c r="I390" s="32">
        <f t="shared" si="111"/>
        <v>0</v>
      </c>
      <c r="J390" s="18"/>
      <c r="K390" s="268"/>
      <c r="L390" s="2"/>
      <c r="M390" s="2"/>
    </row>
    <row r="391" spans="1:13" ht="15.75" hidden="1" customHeight="1" outlineLevel="2" x14ac:dyDescent="0.25">
      <c r="A391" s="172" t="s">
        <v>278</v>
      </c>
      <c r="B391" s="172" t="s">
        <v>279</v>
      </c>
      <c r="C391" s="11" t="s">
        <v>352</v>
      </c>
      <c r="D391" s="11" t="s">
        <v>250</v>
      </c>
      <c r="E391" s="42">
        <v>750</v>
      </c>
      <c r="F391" s="13">
        <v>8000</v>
      </c>
      <c r="G391" s="14"/>
      <c r="H391" s="130">
        <f t="shared" si="110"/>
        <v>0</v>
      </c>
      <c r="I391" s="32">
        <f t="shared" si="111"/>
        <v>0</v>
      </c>
      <c r="J391" s="18"/>
      <c r="K391" s="268"/>
      <c r="L391" s="2"/>
      <c r="M391" s="2"/>
    </row>
    <row r="392" spans="1:13" ht="15.75" hidden="1" customHeight="1" outlineLevel="2" x14ac:dyDescent="0.25">
      <c r="A392" s="172" t="s">
        <v>278</v>
      </c>
      <c r="B392" s="172" t="s">
        <v>279</v>
      </c>
      <c r="C392" s="11" t="s">
        <v>353</v>
      </c>
      <c r="D392" s="11" t="s">
        <v>250</v>
      </c>
      <c r="E392" s="42">
        <v>750</v>
      </c>
      <c r="F392" s="13">
        <v>9000</v>
      </c>
      <c r="G392" s="14"/>
      <c r="H392" s="130">
        <f t="shared" si="110"/>
        <v>0</v>
      </c>
      <c r="I392" s="32">
        <f t="shared" si="111"/>
        <v>0</v>
      </c>
      <c r="J392" s="18"/>
      <c r="K392" s="268"/>
      <c r="L392" s="2"/>
      <c r="M392" s="2"/>
    </row>
    <row r="393" spans="1:13" ht="15.75" hidden="1" customHeight="1" outlineLevel="2" x14ac:dyDescent="0.25">
      <c r="A393" s="172" t="s">
        <v>278</v>
      </c>
      <c r="B393" s="172" t="s">
        <v>279</v>
      </c>
      <c r="C393" s="11" t="s">
        <v>354</v>
      </c>
      <c r="D393" s="11" t="s">
        <v>250</v>
      </c>
      <c r="E393" s="42">
        <v>750</v>
      </c>
      <c r="F393" s="13">
        <v>10000</v>
      </c>
      <c r="G393" s="14"/>
      <c r="H393" s="130">
        <f t="shared" si="110"/>
        <v>0</v>
      </c>
      <c r="I393" s="32">
        <f t="shared" si="111"/>
        <v>0</v>
      </c>
      <c r="J393" s="18"/>
      <c r="K393" s="268"/>
      <c r="L393" s="2"/>
      <c r="M393" s="2"/>
    </row>
    <row r="394" spans="1:13" s="9" customFormat="1" ht="15.75" hidden="1" customHeight="1" outlineLevel="1" collapsed="1" x14ac:dyDescent="0.25">
      <c r="A394" s="172" t="s">
        <v>278</v>
      </c>
      <c r="B394" s="172" t="s">
        <v>279</v>
      </c>
      <c r="C394" s="294" t="s">
        <v>355</v>
      </c>
      <c r="D394" s="295"/>
      <c r="E394" s="296"/>
      <c r="F394" s="93"/>
      <c r="G394" s="169">
        <f>SUM(G395:G400)</f>
        <v>0</v>
      </c>
      <c r="H394" s="146"/>
      <c r="I394" s="94"/>
      <c r="J394" s="18"/>
      <c r="K394" s="269"/>
      <c r="L394" s="8"/>
      <c r="M394" s="8"/>
    </row>
    <row r="395" spans="1:13" ht="15.75" hidden="1" customHeight="1" outlineLevel="2" x14ac:dyDescent="0.25">
      <c r="A395" s="172" t="s">
        <v>278</v>
      </c>
      <c r="B395" s="172" t="s">
        <v>279</v>
      </c>
      <c r="C395" s="11" t="s">
        <v>356</v>
      </c>
      <c r="D395" s="11" t="s">
        <v>250</v>
      </c>
      <c r="E395" s="42">
        <v>500</v>
      </c>
      <c r="F395" s="13">
        <v>1500</v>
      </c>
      <c r="G395" s="14"/>
      <c r="H395" s="130">
        <f t="shared" ref="H395:H400" si="112">(E395*G395)/$E$2</f>
        <v>0</v>
      </c>
      <c r="I395" s="32">
        <f t="shared" ref="I395:I400" si="113">F395*G395</f>
        <v>0</v>
      </c>
      <c r="J395" s="18"/>
      <c r="K395" s="268"/>
      <c r="L395" s="2"/>
      <c r="M395" s="2"/>
    </row>
    <row r="396" spans="1:13" ht="15.75" hidden="1" customHeight="1" outlineLevel="2" x14ac:dyDescent="0.25">
      <c r="A396" s="172" t="s">
        <v>278</v>
      </c>
      <c r="B396" s="172" t="s">
        <v>279</v>
      </c>
      <c r="C396" s="11" t="s">
        <v>357</v>
      </c>
      <c r="D396" s="11" t="s">
        <v>250</v>
      </c>
      <c r="E396" s="42">
        <v>500</v>
      </c>
      <c r="F396" s="13">
        <v>2000</v>
      </c>
      <c r="G396" s="14"/>
      <c r="H396" s="130">
        <f t="shared" si="112"/>
        <v>0</v>
      </c>
      <c r="I396" s="32">
        <f t="shared" si="113"/>
        <v>0</v>
      </c>
      <c r="J396" s="18"/>
      <c r="K396" s="268"/>
      <c r="L396" s="2"/>
      <c r="M396" s="2"/>
    </row>
    <row r="397" spans="1:13" ht="15.75" hidden="1" customHeight="1" outlineLevel="2" x14ac:dyDescent="0.25">
      <c r="A397" s="172" t="s">
        <v>278</v>
      </c>
      <c r="B397" s="172" t="s">
        <v>279</v>
      </c>
      <c r="C397" s="11" t="s">
        <v>358</v>
      </c>
      <c r="D397" s="11" t="s">
        <v>250</v>
      </c>
      <c r="E397" s="42">
        <v>500</v>
      </c>
      <c r="F397" s="13">
        <v>2000</v>
      </c>
      <c r="G397" s="14"/>
      <c r="H397" s="130">
        <f t="shared" si="112"/>
        <v>0</v>
      </c>
      <c r="I397" s="32">
        <f t="shared" si="113"/>
        <v>0</v>
      </c>
      <c r="J397" s="18"/>
      <c r="K397" s="268"/>
      <c r="L397" s="2"/>
      <c r="M397" s="2"/>
    </row>
    <row r="398" spans="1:13" ht="15.75" hidden="1" customHeight="1" outlineLevel="2" x14ac:dyDescent="0.25">
      <c r="A398" s="172" t="s">
        <v>278</v>
      </c>
      <c r="B398" s="172" t="s">
        <v>279</v>
      </c>
      <c r="C398" s="11" t="s">
        <v>359</v>
      </c>
      <c r="D398" s="11" t="s">
        <v>250</v>
      </c>
      <c r="E398" s="42">
        <v>500</v>
      </c>
      <c r="F398" s="13">
        <v>2500</v>
      </c>
      <c r="G398" s="14"/>
      <c r="H398" s="130">
        <f t="shared" si="112"/>
        <v>0</v>
      </c>
      <c r="I398" s="32">
        <f t="shared" si="113"/>
        <v>0</v>
      </c>
      <c r="J398" s="18"/>
      <c r="K398" s="268"/>
      <c r="L398" s="2"/>
      <c r="M398" s="2"/>
    </row>
    <row r="399" spans="1:13" ht="15.75" hidden="1" customHeight="1" outlineLevel="2" x14ac:dyDescent="0.25">
      <c r="A399" s="172" t="s">
        <v>278</v>
      </c>
      <c r="B399" s="172" t="s">
        <v>279</v>
      </c>
      <c r="C399" s="11" t="s">
        <v>360</v>
      </c>
      <c r="D399" s="11" t="s">
        <v>250</v>
      </c>
      <c r="E399" s="42">
        <v>500</v>
      </c>
      <c r="F399" s="13">
        <v>3500</v>
      </c>
      <c r="G399" s="14"/>
      <c r="H399" s="130">
        <f t="shared" si="112"/>
        <v>0</v>
      </c>
      <c r="I399" s="32">
        <f t="shared" si="113"/>
        <v>0</v>
      </c>
      <c r="J399" s="18"/>
      <c r="K399" s="268"/>
      <c r="L399" s="2"/>
      <c r="M399" s="2"/>
    </row>
    <row r="400" spans="1:13" ht="15.75" hidden="1" customHeight="1" outlineLevel="2" x14ac:dyDescent="0.25">
      <c r="A400" s="172" t="s">
        <v>278</v>
      </c>
      <c r="B400" s="172" t="s">
        <v>279</v>
      </c>
      <c r="C400" s="11" t="s">
        <v>361</v>
      </c>
      <c r="D400" s="11" t="s">
        <v>250</v>
      </c>
      <c r="E400" s="42">
        <v>500</v>
      </c>
      <c r="F400" s="13">
        <v>3500</v>
      </c>
      <c r="G400" s="14"/>
      <c r="H400" s="130">
        <f t="shared" si="112"/>
        <v>0</v>
      </c>
      <c r="I400" s="32">
        <f t="shared" si="113"/>
        <v>0</v>
      </c>
      <c r="J400" s="18"/>
      <c r="K400" s="268"/>
      <c r="L400" s="2"/>
      <c r="M400" s="2"/>
    </row>
    <row r="401" spans="1:13" s="9" customFormat="1" ht="15.75" hidden="1" customHeight="1" outlineLevel="1" collapsed="1" x14ac:dyDescent="0.25">
      <c r="A401" s="172" t="s">
        <v>278</v>
      </c>
      <c r="B401" s="172" t="s">
        <v>279</v>
      </c>
      <c r="C401" s="294" t="s">
        <v>362</v>
      </c>
      <c r="D401" s="295"/>
      <c r="E401" s="296"/>
      <c r="F401" s="93"/>
      <c r="G401" s="169">
        <f>SUM(G402:G404)</f>
        <v>0</v>
      </c>
      <c r="H401" s="146"/>
      <c r="I401" s="94"/>
      <c r="J401" s="18"/>
      <c r="K401" s="269"/>
      <c r="L401" s="8"/>
      <c r="M401" s="8"/>
    </row>
    <row r="402" spans="1:13" ht="15.75" hidden="1" customHeight="1" outlineLevel="2" x14ac:dyDescent="0.25">
      <c r="A402" s="172" t="s">
        <v>278</v>
      </c>
      <c r="B402" s="172" t="s">
        <v>279</v>
      </c>
      <c r="C402" s="11" t="s">
        <v>363</v>
      </c>
      <c r="D402" s="11" t="s">
        <v>250</v>
      </c>
      <c r="E402" s="42">
        <v>700</v>
      </c>
      <c r="F402" s="13">
        <v>4000</v>
      </c>
      <c r="G402" s="14"/>
      <c r="H402" s="130">
        <f t="shared" ref="H402:H404" si="114">(E402*G402)/$E$2</f>
        <v>0</v>
      </c>
      <c r="I402" s="32">
        <f t="shared" ref="I402:I404" si="115">F402*G402</f>
        <v>0</v>
      </c>
      <c r="J402" s="18"/>
      <c r="K402" s="268"/>
      <c r="L402" s="2"/>
      <c r="M402" s="2"/>
    </row>
    <row r="403" spans="1:13" ht="15.75" hidden="1" customHeight="1" outlineLevel="2" x14ac:dyDescent="0.25">
      <c r="A403" s="172" t="s">
        <v>278</v>
      </c>
      <c r="B403" s="172" t="s">
        <v>279</v>
      </c>
      <c r="C403" s="11" t="s">
        <v>364</v>
      </c>
      <c r="D403" s="11" t="s">
        <v>250</v>
      </c>
      <c r="E403" s="42">
        <v>700</v>
      </c>
      <c r="F403" s="13">
        <v>4000</v>
      </c>
      <c r="G403" s="14"/>
      <c r="H403" s="130">
        <f t="shared" si="114"/>
        <v>0</v>
      </c>
      <c r="I403" s="32">
        <f t="shared" si="115"/>
        <v>0</v>
      </c>
      <c r="J403" s="18"/>
      <c r="K403" s="268"/>
      <c r="L403" s="2"/>
      <c r="M403" s="2"/>
    </row>
    <row r="404" spans="1:13" ht="15.75" hidden="1" customHeight="1" outlineLevel="2" x14ac:dyDescent="0.25">
      <c r="A404" s="172" t="s">
        <v>278</v>
      </c>
      <c r="B404" s="172" t="s">
        <v>279</v>
      </c>
      <c r="C404" s="11" t="s">
        <v>365</v>
      </c>
      <c r="D404" s="11" t="s">
        <v>250</v>
      </c>
      <c r="E404" s="42">
        <v>700</v>
      </c>
      <c r="F404" s="13">
        <v>4500</v>
      </c>
      <c r="G404" s="14"/>
      <c r="H404" s="130">
        <f t="shared" si="114"/>
        <v>0</v>
      </c>
      <c r="I404" s="32">
        <f t="shared" si="115"/>
        <v>0</v>
      </c>
      <c r="J404" s="18"/>
      <c r="K404" s="268"/>
      <c r="L404" s="2"/>
      <c r="M404" s="2"/>
    </row>
    <row r="405" spans="1:13" s="9" customFormat="1" ht="15.75" hidden="1" customHeight="1" outlineLevel="1" collapsed="1" x14ac:dyDescent="0.25">
      <c r="A405" s="172" t="s">
        <v>278</v>
      </c>
      <c r="B405" s="172" t="s">
        <v>279</v>
      </c>
      <c r="C405" s="294" t="s">
        <v>366</v>
      </c>
      <c r="D405" s="295"/>
      <c r="E405" s="296"/>
      <c r="F405" s="93"/>
      <c r="G405" s="169">
        <f>SUM(G406:G410)</f>
        <v>0</v>
      </c>
      <c r="H405" s="146"/>
      <c r="I405" s="94"/>
      <c r="J405" s="18"/>
      <c r="K405" s="269"/>
      <c r="L405" s="8"/>
      <c r="M405" s="8"/>
    </row>
    <row r="406" spans="1:13" ht="15.75" hidden="1" customHeight="1" outlineLevel="2" x14ac:dyDescent="0.25">
      <c r="A406" s="172" t="s">
        <v>278</v>
      </c>
      <c r="B406" s="172" t="s">
        <v>279</v>
      </c>
      <c r="C406" s="11" t="s">
        <v>367</v>
      </c>
      <c r="D406" s="11" t="s">
        <v>250</v>
      </c>
      <c r="E406" s="42">
        <v>700</v>
      </c>
      <c r="F406" s="13">
        <v>4500</v>
      </c>
      <c r="G406" s="14"/>
      <c r="H406" s="130">
        <f t="shared" ref="H406:H410" si="116">(E406*G406)/$E$2</f>
        <v>0</v>
      </c>
      <c r="I406" s="32">
        <f t="shared" ref="I406:I410" si="117">F406*G406</f>
        <v>0</v>
      </c>
      <c r="J406" s="18"/>
      <c r="K406" s="268"/>
      <c r="L406" s="2"/>
      <c r="M406" s="2"/>
    </row>
    <row r="407" spans="1:13" ht="15.75" hidden="1" customHeight="1" outlineLevel="2" x14ac:dyDescent="0.25">
      <c r="A407" s="172" t="s">
        <v>278</v>
      </c>
      <c r="B407" s="172" t="s">
        <v>279</v>
      </c>
      <c r="C407" s="11" t="s">
        <v>368</v>
      </c>
      <c r="D407" s="11" t="s">
        <v>250</v>
      </c>
      <c r="E407" s="42">
        <v>700</v>
      </c>
      <c r="F407" s="13">
        <v>4500</v>
      </c>
      <c r="G407" s="14"/>
      <c r="H407" s="130">
        <f t="shared" si="116"/>
        <v>0</v>
      </c>
      <c r="I407" s="32">
        <f t="shared" si="117"/>
        <v>0</v>
      </c>
      <c r="J407" s="18"/>
      <c r="K407" s="268"/>
      <c r="L407" s="2"/>
      <c r="M407" s="2"/>
    </row>
    <row r="408" spans="1:13" ht="15.75" hidden="1" customHeight="1" outlineLevel="2" x14ac:dyDescent="0.25">
      <c r="A408" s="172" t="s">
        <v>278</v>
      </c>
      <c r="B408" s="172" t="s">
        <v>279</v>
      </c>
      <c r="C408" s="11" t="s">
        <v>369</v>
      </c>
      <c r="D408" s="11" t="s">
        <v>250</v>
      </c>
      <c r="E408" s="42">
        <v>700</v>
      </c>
      <c r="F408" s="13">
        <v>4500</v>
      </c>
      <c r="G408" s="14"/>
      <c r="H408" s="130">
        <f t="shared" si="116"/>
        <v>0</v>
      </c>
      <c r="I408" s="32">
        <f t="shared" si="117"/>
        <v>0</v>
      </c>
      <c r="J408" s="18"/>
      <c r="K408" s="268"/>
      <c r="L408" s="2"/>
      <c r="M408" s="2"/>
    </row>
    <row r="409" spans="1:13" ht="15.75" hidden="1" customHeight="1" outlineLevel="2" x14ac:dyDescent="0.25">
      <c r="A409" s="172" t="s">
        <v>278</v>
      </c>
      <c r="B409" s="172" t="s">
        <v>279</v>
      </c>
      <c r="C409" s="11" t="s">
        <v>370</v>
      </c>
      <c r="D409" s="11" t="s">
        <v>250</v>
      </c>
      <c r="E409" s="42">
        <v>700</v>
      </c>
      <c r="F409" s="13">
        <v>4500</v>
      </c>
      <c r="G409" s="14"/>
      <c r="H409" s="130">
        <f t="shared" si="116"/>
        <v>0</v>
      </c>
      <c r="I409" s="32">
        <f t="shared" si="117"/>
        <v>0</v>
      </c>
      <c r="J409" s="18"/>
      <c r="K409" s="268"/>
      <c r="L409" s="2"/>
      <c r="M409" s="2"/>
    </row>
    <row r="410" spans="1:13" ht="15.75" hidden="1" customHeight="1" outlineLevel="2" x14ac:dyDescent="0.25">
      <c r="A410" s="172" t="s">
        <v>278</v>
      </c>
      <c r="B410" s="172" t="s">
        <v>279</v>
      </c>
      <c r="C410" s="11" t="s">
        <v>371</v>
      </c>
      <c r="D410" s="11" t="s">
        <v>250</v>
      </c>
      <c r="E410" s="42">
        <v>750</v>
      </c>
      <c r="F410" s="13">
        <v>6500</v>
      </c>
      <c r="G410" s="14"/>
      <c r="H410" s="130">
        <f t="shared" si="116"/>
        <v>0</v>
      </c>
      <c r="I410" s="32">
        <f t="shared" si="117"/>
        <v>0</v>
      </c>
      <c r="J410" s="18"/>
      <c r="K410" s="268"/>
      <c r="L410" s="2"/>
      <c r="M410" s="2"/>
    </row>
    <row r="411" spans="1:13" s="9" customFormat="1" ht="15.75" hidden="1" customHeight="1" outlineLevel="1" collapsed="1" x14ac:dyDescent="0.25">
      <c r="A411" s="172" t="s">
        <v>278</v>
      </c>
      <c r="B411" s="172" t="s">
        <v>279</v>
      </c>
      <c r="C411" s="294" t="s">
        <v>372</v>
      </c>
      <c r="D411" s="295"/>
      <c r="E411" s="296"/>
      <c r="F411" s="93"/>
      <c r="G411" s="169">
        <f>SUM(G412:G414)</f>
        <v>0</v>
      </c>
      <c r="H411" s="146"/>
      <c r="I411" s="94"/>
      <c r="J411" s="18"/>
      <c r="K411" s="269"/>
      <c r="L411" s="8"/>
      <c r="M411" s="8"/>
    </row>
    <row r="412" spans="1:13" ht="15.75" hidden="1" customHeight="1" outlineLevel="2" x14ac:dyDescent="0.25">
      <c r="A412" s="172" t="s">
        <v>278</v>
      </c>
      <c r="B412" s="172" t="s">
        <v>279</v>
      </c>
      <c r="C412" s="11" t="s">
        <v>373</v>
      </c>
      <c r="D412" s="11" t="s">
        <v>250</v>
      </c>
      <c r="E412" s="42">
        <v>750</v>
      </c>
      <c r="F412" s="13">
        <v>4000</v>
      </c>
      <c r="G412" s="14"/>
      <c r="H412" s="130">
        <f t="shared" ref="H412:H414" si="118">(E412*G412)/$E$2</f>
        <v>0</v>
      </c>
      <c r="I412" s="32">
        <f t="shared" ref="I412:I414" si="119">F412*G412</f>
        <v>0</v>
      </c>
      <c r="J412" s="18"/>
      <c r="K412" s="268"/>
      <c r="L412" s="2"/>
      <c r="M412" s="2"/>
    </row>
    <row r="413" spans="1:13" ht="15.75" hidden="1" customHeight="1" outlineLevel="2" x14ac:dyDescent="0.25">
      <c r="A413" s="172" t="s">
        <v>278</v>
      </c>
      <c r="B413" s="172" t="s">
        <v>279</v>
      </c>
      <c r="C413" s="11" t="s">
        <v>374</v>
      </c>
      <c r="D413" s="11" t="s">
        <v>250</v>
      </c>
      <c r="E413" s="42">
        <v>700</v>
      </c>
      <c r="F413" s="13">
        <v>2400</v>
      </c>
      <c r="G413" s="14"/>
      <c r="H413" s="130">
        <f t="shared" si="118"/>
        <v>0</v>
      </c>
      <c r="I413" s="32">
        <f t="shared" si="119"/>
        <v>0</v>
      </c>
      <c r="J413" s="18"/>
      <c r="K413" s="268"/>
      <c r="L413" s="2"/>
      <c r="M413" s="2"/>
    </row>
    <row r="414" spans="1:13" ht="15.75" hidden="1" customHeight="1" outlineLevel="2" x14ac:dyDescent="0.25">
      <c r="A414" s="172" t="s">
        <v>278</v>
      </c>
      <c r="B414" s="172" t="s">
        <v>279</v>
      </c>
      <c r="C414" s="11" t="s">
        <v>375</v>
      </c>
      <c r="D414" s="11" t="s">
        <v>250</v>
      </c>
      <c r="E414" s="42">
        <v>500</v>
      </c>
      <c r="F414" s="13">
        <v>4000</v>
      </c>
      <c r="G414" s="14"/>
      <c r="H414" s="130">
        <f t="shared" si="118"/>
        <v>0</v>
      </c>
      <c r="I414" s="32">
        <f t="shared" si="119"/>
        <v>0</v>
      </c>
      <c r="J414" s="18"/>
      <c r="K414" s="268"/>
      <c r="L414" s="2"/>
      <c r="M414" s="2"/>
    </row>
    <row r="415" spans="1:13" s="9" customFormat="1" ht="15.75" hidden="1" customHeight="1" outlineLevel="1" collapsed="1" x14ac:dyDescent="0.25">
      <c r="A415" s="172" t="s">
        <v>278</v>
      </c>
      <c r="B415" s="172" t="s">
        <v>279</v>
      </c>
      <c r="C415" s="294" t="s">
        <v>376</v>
      </c>
      <c r="D415" s="295"/>
      <c r="E415" s="296"/>
      <c r="F415" s="93"/>
      <c r="G415" s="169">
        <f>SUM(G416:G422)</f>
        <v>0</v>
      </c>
      <c r="H415" s="146"/>
      <c r="I415" s="94"/>
      <c r="J415" s="18"/>
      <c r="K415" s="269"/>
      <c r="L415" s="8"/>
      <c r="M415" s="8"/>
    </row>
    <row r="416" spans="1:13" ht="15.75" hidden="1" customHeight="1" outlineLevel="2" x14ac:dyDescent="0.25">
      <c r="A416" s="172" t="s">
        <v>278</v>
      </c>
      <c r="B416" s="172" t="s">
        <v>279</v>
      </c>
      <c r="C416" s="11" t="s">
        <v>377</v>
      </c>
      <c r="D416" s="11" t="s">
        <v>250</v>
      </c>
      <c r="E416" s="42">
        <v>700</v>
      </c>
      <c r="F416" s="13">
        <v>4000</v>
      </c>
      <c r="G416" s="14"/>
      <c r="H416" s="130">
        <f t="shared" ref="H416:H422" si="120">(E416*G416)/$E$2</f>
        <v>0</v>
      </c>
      <c r="I416" s="32">
        <f t="shared" ref="I416:I422" si="121">F416*G416</f>
        <v>0</v>
      </c>
      <c r="J416" s="18"/>
      <c r="K416" s="268"/>
      <c r="L416" s="2"/>
      <c r="M416" s="2"/>
    </row>
    <row r="417" spans="1:13" ht="15.75" hidden="1" customHeight="1" outlineLevel="2" x14ac:dyDescent="0.25">
      <c r="A417" s="172" t="s">
        <v>278</v>
      </c>
      <c r="B417" s="172" t="s">
        <v>279</v>
      </c>
      <c r="C417" s="11" t="s">
        <v>378</v>
      </c>
      <c r="D417" s="11" t="s">
        <v>250</v>
      </c>
      <c r="E417" s="42">
        <v>700</v>
      </c>
      <c r="F417" s="13">
        <v>3500</v>
      </c>
      <c r="G417" s="14"/>
      <c r="H417" s="130">
        <f t="shared" si="120"/>
        <v>0</v>
      </c>
      <c r="I417" s="32">
        <f t="shared" si="121"/>
        <v>0</v>
      </c>
      <c r="J417" s="18"/>
      <c r="K417" s="268"/>
      <c r="L417" s="2"/>
      <c r="M417" s="2"/>
    </row>
    <row r="418" spans="1:13" ht="15.75" hidden="1" customHeight="1" outlineLevel="2" x14ac:dyDescent="0.25">
      <c r="A418" s="172" t="s">
        <v>278</v>
      </c>
      <c r="B418" s="172" t="s">
        <v>279</v>
      </c>
      <c r="C418" s="11" t="s">
        <v>379</v>
      </c>
      <c r="D418" s="11" t="s">
        <v>250</v>
      </c>
      <c r="E418" s="42">
        <v>1000</v>
      </c>
      <c r="F418" s="13">
        <v>7200</v>
      </c>
      <c r="G418" s="14"/>
      <c r="H418" s="130">
        <f t="shared" si="120"/>
        <v>0</v>
      </c>
      <c r="I418" s="32">
        <f t="shared" si="121"/>
        <v>0</v>
      </c>
      <c r="J418" s="18"/>
      <c r="K418" s="268"/>
      <c r="L418" s="2"/>
      <c r="M418" s="2"/>
    </row>
    <row r="419" spans="1:13" ht="15.75" hidden="1" customHeight="1" outlineLevel="2" x14ac:dyDescent="0.25">
      <c r="A419" s="172" t="s">
        <v>278</v>
      </c>
      <c r="B419" s="172" t="s">
        <v>279</v>
      </c>
      <c r="C419" s="11" t="s">
        <v>380</v>
      </c>
      <c r="D419" s="11" t="s">
        <v>250</v>
      </c>
      <c r="E419" s="42">
        <v>1000</v>
      </c>
      <c r="F419" s="13">
        <v>7000</v>
      </c>
      <c r="G419" s="14"/>
      <c r="H419" s="130">
        <f t="shared" si="120"/>
        <v>0</v>
      </c>
      <c r="I419" s="32">
        <f t="shared" si="121"/>
        <v>0</v>
      </c>
      <c r="J419" s="18"/>
      <c r="K419" s="268"/>
      <c r="L419" s="2"/>
      <c r="M419" s="2"/>
    </row>
    <row r="420" spans="1:13" ht="15.75" hidden="1" customHeight="1" outlineLevel="2" x14ac:dyDescent="0.25">
      <c r="A420" s="172" t="s">
        <v>278</v>
      </c>
      <c r="B420" s="172" t="s">
        <v>279</v>
      </c>
      <c r="C420" s="11" t="s">
        <v>381</v>
      </c>
      <c r="D420" s="11" t="s">
        <v>250</v>
      </c>
      <c r="E420" s="42">
        <v>750</v>
      </c>
      <c r="F420" s="13">
        <v>12000</v>
      </c>
      <c r="G420" s="14"/>
      <c r="H420" s="130">
        <f t="shared" si="120"/>
        <v>0</v>
      </c>
      <c r="I420" s="32">
        <f t="shared" si="121"/>
        <v>0</v>
      </c>
      <c r="J420" s="18"/>
      <c r="K420" s="268"/>
      <c r="L420" s="2"/>
      <c r="M420" s="2"/>
    </row>
    <row r="421" spans="1:13" ht="15.75" hidden="1" customHeight="1" outlineLevel="2" x14ac:dyDescent="0.25">
      <c r="A421" s="172" t="s">
        <v>278</v>
      </c>
      <c r="B421" s="172" t="s">
        <v>279</v>
      </c>
      <c r="C421" s="11" t="s">
        <v>382</v>
      </c>
      <c r="D421" s="11" t="s">
        <v>250</v>
      </c>
      <c r="E421" s="42">
        <v>700</v>
      </c>
      <c r="F421" s="13">
        <v>15000</v>
      </c>
      <c r="G421" s="14"/>
      <c r="H421" s="130">
        <f t="shared" si="120"/>
        <v>0</v>
      </c>
      <c r="I421" s="32">
        <f t="shared" si="121"/>
        <v>0</v>
      </c>
      <c r="J421" s="18"/>
      <c r="K421" s="268"/>
      <c r="L421" s="2"/>
      <c r="M421" s="2"/>
    </row>
    <row r="422" spans="1:13" ht="15.75" hidden="1" customHeight="1" outlineLevel="2" x14ac:dyDescent="0.25">
      <c r="A422" s="172" t="s">
        <v>278</v>
      </c>
      <c r="B422" s="172" t="s">
        <v>279</v>
      </c>
      <c r="C422" s="11" t="s">
        <v>383</v>
      </c>
      <c r="D422" s="11" t="s">
        <v>250</v>
      </c>
      <c r="E422" s="42">
        <v>700</v>
      </c>
      <c r="F422" s="13">
        <v>54000</v>
      </c>
      <c r="G422" s="14"/>
      <c r="H422" s="130">
        <f t="shared" si="120"/>
        <v>0</v>
      </c>
      <c r="I422" s="32">
        <f t="shared" si="121"/>
        <v>0</v>
      </c>
      <c r="J422" s="18"/>
      <c r="K422" s="268"/>
      <c r="L422" s="2"/>
      <c r="M422" s="2"/>
    </row>
    <row r="423" spans="1:13" s="9" customFormat="1" ht="15.75" hidden="1" customHeight="1" outlineLevel="1" collapsed="1" x14ac:dyDescent="0.25">
      <c r="A423" s="172" t="s">
        <v>278</v>
      </c>
      <c r="B423" s="172" t="s">
        <v>279</v>
      </c>
      <c r="C423" s="294" t="s">
        <v>384</v>
      </c>
      <c r="D423" s="295"/>
      <c r="E423" s="296"/>
      <c r="F423" s="93"/>
      <c r="G423" s="169">
        <f>SUM(G424:G432)</f>
        <v>0</v>
      </c>
      <c r="H423" s="146"/>
      <c r="I423" s="94"/>
      <c r="J423" s="18"/>
      <c r="K423" s="269"/>
      <c r="L423" s="8"/>
      <c r="M423" s="8"/>
    </row>
    <row r="424" spans="1:13" ht="15.75" hidden="1" customHeight="1" outlineLevel="2" x14ac:dyDescent="0.25">
      <c r="A424" s="172" t="s">
        <v>278</v>
      </c>
      <c r="B424" s="172" t="s">
        <v>279</v>
      </c>
      <c r="C424" s="11" t="s">
        <v>385</v>
      </c>
      <c r="D424" s="11" t="s">
        <v>250</v>
      </c>
      <c r="E424" s="42">
        <v>500</v>
      </c>
      <c r="F424" s="13">
        <v>3000</v>
      </c>
      <c r="G424" s="14"/>
      <c r="H424" s="130">
        <f t="shared" ref="H424:H432" si="122">(E424*G424)/$E$2</f>
        <v>0</v>
      </c>
      <c r="I424" s="32">
        <f t="shared" ref="I424:I432" si="123">F424*G424</f>
        <v>0</v>
      </c>
      <c r="J424" s="18"/>
      <c r="K424" s="268"/>
      <c r="L424" s="2"/>
      <c r="M424" s="2"/>
    </row>
    <row r="425" spans="1:13" ht="15.75" hidden="1" customHeight="1" outlineLevel="2" x14ac:dyDescent="0.25">
      <c r="A425" s="172" t="s">
        <v>278</v>
      </c>
      <c r="B425" s="172" t="s">
        <v>279</v>
      </c>
      <c r="C425" s="11" t="s">
        <v>386</v>
      </c>
      <c r="D425" s="11" t="s">
        <v>250</v>
      </c>
      <c r="E425" s="42">
        <v>500</v>
      </c>
      <c r="F425" s="13">
        <v>2000</v>
      </c>
      <c r="G425" s="14"/>
      <c r="H425" s="130">
        <f t="shared" si="122"/>
        <v>0</v>
      </c>
      <c r="I425" s="32">
        <f t="shared" si="123"/>
        <v>0</v>
      </c>
      <c r="J425" s="18"/>
      <c r="K425" s="268"/>
      <c r="L425" s="2"/>
      <c r="M425" s="2"/>
    </row>
    <row r="426" spans="1:13" ht="15.75" hidden="1" customHeight="1" outlineLevel="2" x14ac:dyDescent="0.25">
      <c r="A426" s="172" t="s">
        <v>278</v>
      </c>
      <c r="B426" s="172" t="s">
        <v>279</v>
      </c>
      <c r="C426" s="11" t="s">
        <v>387</v>
      </c>
      <c r="D426" s="11" t="s">
        <v>250</v>
      </c>
      <c r="E426" s="42">
        <v>500</v>
      </c>
      <c r="F426" s="13">
        <v>2500</v>
      </c>
      <c r="G426" s="14"/>
      <c r="H426" s="130">
        <f t="shared" si="122"/>
        <v>0</v>
      </c>
      <c r="I426" s="32">
        <f t="shared" si="123"/>
        <v>0</v>
      </c>
      <c r="J426" s="18"/>
      <c r="K426" s="268"/>
      <c r="L426" s="2"/>
      <c r="M426" s="2"/>
    </row>
    <row r="427" spans="1:13" ht="15.75" hidden="1" customHeight="1" outlineLevel="2" x14ac:dyDescent="0.25">
      <c r="A427" s="172" t="s">
        <v>278</v>
      </c>
      <c r="B427" s="172" t="s">
        <v>279</v>
      </c>
      <c r="C427" s="11" t="s">
        <v>388</v>
      </c>
      <c r="D427" s="11" t="s">
        <v>250</v>
      </c>
      <c r="E427" s="42">
        <v>700</v>
      </c>
      <c r="F427" s="13">
        <v>30000</v>
      </c>
      <c r="G427" s="14"/>
      <c r="H427" s="130">
        <f t="shared" si="122"/>
        <v>0</v>
      </c>
      <c r="I427" s="32">
        <f t="shared" si="123"/>
        <v>0</v>
      </c>
      <c r="J427" s="18"/>
      <c r="K427" s="268"/>
      <c r="L427" s="2"/>
      <c r="M427" s="2"/>
    </row>
    <row r="428" spans="1:13" ht="15.75" hidden="1" customHeight="1" outlineLevel="2" x14ac:dyDescent="0.25">
      <c r="A428" s="172" t="s">
        <v>278</v>
      </c>
      <c r="B428" s="172" t="s">
        <v>279</v>
      </c>
      <c r="C428" s="11" t="s">
        <v>389</v>
      </c>
      <c r="D428" s="11" t="s">
        <v>250</v>
      </c>
      <c r="E428" s="42">
        <v>700</v>
      </c>
      <c r="F428" s="13">
        <v>14000</v>
      </c>
      <c r="G428" s="14"/>
      <c r="H428" s="130">
        <f t="shared" si="122"/>
        <v>0</v>
      </c>
      <c r="I428" s="32">
        <f t="shared" si="123"/>
        <v>0</v>
      </c>
      <c r="J428" s="18"/>
      <c r="K428" s="268"/>
      <c r="L428" s="2"/>
      <c r="M428" s="2"/>
    </row>
    <row r="429" spans="1:13" ht="15.75" hidden="1" customHeight="1" outlineLevel="2" x14ac:dyDescent="0.25">
      <c r="A429" s="172" t="s">
        <v>278</v>
      </c>
      <c r="B429" s="172" t="s">
        <v>279</v>
      </c>
      <c r="C429" s="11" t="s">
        <v>390</v>
      </c>
      <c r="D429" s="11" t="s">
        <v>250</v>
      </c>
      <c r="E429" s="42">
        <v>700</v>
      </c>
      <c r="F429" s="13">
        <v>8000</v>
      </c>
      <c r="G429" s="14"/>
      <c r="H429" s="130">
        <f t="shared" si="122"/>
        <v>0</v>
      </c>
      <c r="I429" s="32">
        <f t="shared" si="123"/>
        <v>0</v>
      </c>
      <c r="J429" s="18"/>
      <c r="K429" s="268"/>
      <c r="L429" s="2"/>
      <c r="M429" s="2"/>
    </row>
    <row r="430" spans="1:13" ht="15.75" hidden="1" customHeight="1" outlineLevel="2" x14ac:dyDescent="0.25">
      <c r="A430" s="172" t="s">
        <v>278</v>
      </c>
      <c r="B430" s="172" t="s">
        <v>279</v>
      </c>
      <c r="C430" s="11" t="s">
        <v>391</v>
      </c>
      <c r="D430" s="11" t="s">
        <v>250</v>
      </c>
      <c r="E430" s="42">
        <v>500</v>
      </c>
      <c r="F430" s="13">
        <v>12000</v>
      </c>
      <c r="G430" s="14"/>
      <c r="H430" s="130">
        <f t="shared" si="122"/>
        <v>0</v>
      </c>
      <c r="I430" s="32">
        <f t="shared" si="123"/>
        <v>0</v>
      </c>
      <c r="J430" s="18"/>
      <c r="K430" s="268"/>
      <c r="L430" s="2"/>
      <c r="M430" s="2"/>
    </row>
    <row r="431" spans="1:13" ht="15.75" hidden="1" customHeight="1" outlineLevel="2" x14ac:dyDescent="0.25">
      <c r="A431" s="172" t="s">
        <v>278</v>
      </c>
      <c r="B431" s="172" t="s">
        <v>279</v>
      </c>
      <c r="C431" s="11" t="s">
        <v>392</v>
      </c>
      <c r="D431" s="11" t="s">
        <v>250</v>
      </c>
      <c r="E431" s="42">
        <v>700</v>
      </c>
      <c r="F431" s="13">
        <v>9000</v>
      </c>
      <c r="G431" s="14"/>
      <c r="H431" s="130">
        <f t="shared" si="122"/>
        <v>0</v>
      </c>
      <c r="I431" s="32">
        <f t="shared" si="123"/>
        <v>0</v>
      </c>
      <c r="J431" s="18"/>
      <c r="K431" s="268"/>
      <c r="L431" s="2"/>
      <c r="M431" s="2"/>
    </row>
    <row r="432" spans="1:13" ht="15.75" hidden="1" customHeight="1" outlineLevel="2" x14ac:dyDescent="0.25">
      <c r="A432" s="172" t="s">
        <v>278</v>
      </c>
      <c r="B432" s="172" t="s">
        <v>279</v>
      </c>
      <c r="C432" s="11" t="s">
        <v>393</v>
      </c>
      <c r="D432" s="11" t="s">
        <v>250</v>
      </c>
      <c r="E432" s="42">
        <v>700</v>
      </c>
      <c r="F432" s="13">
        <v>5000</v>
      </c>
      <c r="G432" s="14"/>
      <c r="H432" s="130">
        <f t="shared" si="122"/>
        <v>0</v>
      </c>
      <c r="I432" s="32">
        <f t="shared" si="123"/>
        <v>0</v>
      </c>
      <c r="J432" s="18"/>
      <c r="K432" s="268"/>
      <c r="L432" s="2"/>
      <c r="M432" s="2"/>
    </row>
    <row r="433" spans="1:13" s="9" customFormat="1" ht="15.75" hidden="1" customHeight="1" outlineLevel="1" collapsed="1" x14ac:dyDescent="0.25">
      <c r="A433" s="172" t="s">
        <v>278</v>
      </c>
      <c r="B433" s="172" t="s">
        <v>279</v>
      </c>
      <c r="C433" s="294" t="s">
        <v>394</v>
      </c>
      <c r="D433" s="295"/>
      <c r="E433" s="296"/>
      <c r="F433" s="93"/>
      <c r="G433" s="169">
        <f>G434</f>
        <v>0</v>
      </c>
      <c r="H433" s="146"/>
      <c r="I433" s="94"/>
      <c r="J433" s="18"/>
      <c r="K433" s="269"/>
      <c r="L433" s="8"/>
      <c r="M433" s="8"/>
    </row>
    <row r="434" spans="1:13" ht="15.75" hidden="1" customHeight="1" outlineLevel="2" x14ac:dyDescent="0.25">
      <c r="A434" s="172" t="s">
        <v>278</v>
      </c>
      <c r="B434" s="172" t="s">
        <v>279</v>
      </c>
      <c r="C434" s="11" t="s">
        <v>395</v>
      </c>
      <c r="D434" s="11" t="s">
        <v>250</v>
      </c>
      <c r="E434" s="42">
        <v>1000</v>
      </c>
      <c r="F434" s="13">
        <v>3500</v>
      </c>
      <c r="G434" s="14"/>
      <c r="H434" s="130">
        <f>(E434*G434)/$E$2</f>
        <v>0</v>
      </c>
      <c r="I434" s="32">
        <f>F434*G434</f>
        <v>0</v>
      </c>
      <c r="J434" s="18"/>
      <c r="K434" s="268"/>
      <c r="L434" s="2"/>
      <c r="M434" s="2"/>
    </row>
    <row r="435" spans="1:13" s="9" customFormat="1" ht="15.75" hidden="1" customHeight="1" outlineLevel="1" collapsed="1" x14ac:dyDescent="0.25">
      <c r="A435" s="172" t="s">
        <v>278</v>
      </c>
      <c r="B435" s="172" t="s">
        <v>279</v>
      </c>
      <c r="C435" s="294" t="s">
        <v>396</v>
      </c>
      <c r="D435" s="295"/>
      <c r="E435" s="296"/>
      <c r="F435" s="93"/>
      <c r="G435" s="169">
        <f>SUM(G436:G438)</f>
        <v>0</v>
      </c>
      <c r="H435" s="146"/>
      <c r="I435" s="94"/>
      <c r="J435" s="18"/>
      <c r="K435" s="269"/>
      <c r="L435" s="8"/>
      <c r="M435" s="8"/>
    </row>
    <row r="436" spans="1:13" ht="15.75" hidden="1" customHeight="1" outlineLevel="2" x14ac:dyDescent="0.25">
      <c r="A436" s="172" t="s">
        <v>278</v>
      </c>
      <c r="B436" s="172" t="s">
        <v>279</v>
      </c>
      <c r="C436" s="11" t="s">
        <v>397</v>
      </c>
      <c r="D436" s="11" t="s">
        <v>250</v>
      </c>
      <c r="E436" s="42">
        <v>700</v>
      </c>
      <c r="F436" s="13">
        <v>4000</v>
      </c>
      <c r="G436" s="14"/>
      <c r="H436" s="130">
        <f t="shared" ref="H436:H438" si="124">(E436*G436)/$E$2</f>
        <v>0</v>
      </c>
      <c r="I436" s="32">
        <f t="shared" ref="I436:I438" si="125">F436*G436</f>
        <v>0</v>
      </c>
      <c r="J436" s="18"/>
      <c r="K436" s="268"/>
      <c r="L436" s="2"/>
      <c r="M436" s="2"/>
    </row>
    <row r="437" spans="1:13" ht="15.75" hidden="1" customHeight="1" outlineLevel="2" x14ac:dyDescent="0.25">
      <c r="A437" s="172" t="s">
        <v>278</v>
      </c>
      <c r="B437" s="172" t="s">
        <v>279</v>
      </c>
      <c r="C437" s="11" t="s">
        <v>398</v>
      </c>
      <c r="D437" s="11" t="s">
        <v>250</v>
      </c>
      <c r="E437" s="42">
        <v>750</v>
      </c>
      <c r="F437" s="13">
        <v>4000</v>
      </c>
      <c r="G437" s="14"/>
      <c r="H437" s="130">
        <f t="shared" si="124"/>
        <v>0</v>
      </c>
      <c r="I437" s="32">
        <f t="shared" si="125"/>
        <v>0</v>
      </c>
      <c r="J437" s="18"/>
      <c r="K437" s="268"/>
      <c r="L437" s="2"/>
      <c r="M437" s="2"/>
    </row>
    <row r="438" spans="1:13" ht="15.75" hidden="1" customHeight="1" outlineLevel="2" x14ac:dyDescent="0.25">
      <c r="A438" s="172" t="s">
        <v>278</v>
      </c>
      <c r="B438" s="172" t="s">
        <v>279</v>
      </c>
      <c r="C438" s="11" t="s">
        <v>399</v>
      </c>
      <c r="D438" s="11" t="s">
        <v>250</v>
      </c>
      <c r="E438" s="42">
        <v>700</v>
      </c>
      <c r="F438" s="13">
        <v>4000</v>
      </c>
      <c r="G438" s="14"/>
      <c r="H438" s="130">
        <f t="shared" si="124"/>
        <v>0</v>
      </c>
      <c r="I438" s="32">
        <f t="shared" si="125"/>
        <v>0</v>
      </c>
      <c r="J438" s="18"/>
      <c r="K438" s="268"/>
      <c r="L438" s="2"/>
      <c r="M438" s="2"/>
    </row>
    <row r="439" spans="1:13" s="9" customFormat="1" ht="15.75" hidden="1" customHeight="1" outlineLevel="1" collapsed="1" x14ac:dyDescent="0.25">
      <c r="A439" s="172" t="s">
        <v>278</v>
      </c>
      <c r="B439" s="172" t="s">
        <v>400</v>
      </c>
      <c r="C439" s="294" t="s">
        <v>401</v>
      </c>
      <c r="D439" s="295"/>
      <c r="E439" s="296"/>
      <c r="F439" s="93"/>
      <c r="G439" s="169">
        <f>G440+G444+G449</f>
        <v>0</v>
      </c>
      <c r="H439" s="146"/>
      <c r="I439" s="94"/>
      <c r="J439" s="18"/>
      <c r="K439" s="269"/>
      <c r="L439" s="8"/>
      <c r="M439" s="8"/>
    </row>
    <row r="440" spans="1:13" s="9" customFormat="1" ht="15.75" hidden="1" customHeight="1" outlineLevel="1" x14ac:dyDescent="0.25">
      <c r="A440" s="172" t="s">
        <v>278</v>
      </c>
      <c r="B440" s="172" t="s">
        <v>400</v>
      </c>
      <c r="C440" s="175" t="s">
        <v>402</v>
      </c>
      <c r="D440" s="40"/>
      <c r="E440" s="48"/>
      <c r="F440" s="49">
        <v>2500</v>
      </c>
      <c r="G440" s="244"/>
      <c r="H440" s="147">
        <f>(E440*G440)/$E$2</f>
        <v>0</v>
      </c>
      <c r="I440" s="31">
        <f>F440*G440</f>
        <v>0</v>
      </c>
      <c r="J440" s="18"/>
      <c r="K440" s="269"/>
      <c r="L440" s="8" t="str">
        <f>LEFT(E440,3)</f>
        <v/>
      </c>
      <c r="M440" s="8"/>
    </row>
    <row r="441" spans="1:13" ht="15.75" hidden="1" customHeight="1" outlineLevel="2" x14ac:dyDescent="0.25">
      <c r="A441" s="172" t="s">
        <v>278</v>
      </c>
      <c r="B441" s="172" t="s">
        <v>400</v>
      </c>
      <c r="C441" s="11" t="s">
        <v>403</v>
      </c>
      <c r="D441" s="11"/>
      <c r="E441" s="11"/>
      <c r="F441" s="50"/>
      <c r="G441" s="51"/>
      <c r="H441" s="148"/>
      <c r="I441" s="52"/>
      <c r="J441" s="18"/>
      <c r="K441" s="268"/>
      <c r="L441" s="2"/>
      <c r="M441" s="2"/>
    </row>
    <row r="442" spans="1:13" ht="15.75" hidden="1" customHeight="1" outlineLevel="2" x14ac:dyDescent="0.25">
      <c r="A442" s="172" t="s">
        <v>278</v>
      </c>
      <c r="B442" s="172" t="s">
        <v>400</v>
      </c>
      <c r="C442" s="15" t="s">
        <v>404</v>
      </c>
      <c r="D442" s="15"/>
      <c r="E442" s="11"/>
      <c r="F442" s="50"/>
      <c r="G442" s="51"/>
      <c r="H442" s="148"/>
      <c r="I442" s="52"/>
      <c r="J442" s="18"/>
      <c r="K442" s="268"/>
      <c r="L442" s="2"/>
      <c r="M442" s="2"/>
    </row>
    <row r="443" spans="1:13" ht="15.75" hidden="1" customHeight="1" outlineLevel="2" x14ac:dyDescent="0.25">
      <c r="A443" s="172" t="s">
        <v>278</v>
      </c>
      <c r="B443" s="172" t="s">
        <v>400</v>
      </c>
      <c r="C443" s="11" t="s">
        <v>405</v>
      </c>
      <c r="D443" s="11"/>
      <c r="E443" s="11"/>
      <c r="F443" s="50"/>
      <c r="G443" s="51"/>
      <c r="H443" s="148"/>
      <c r="I443" s="52"/>
      <c r="J443" s="18"/>
      <c r="K443" s="268"/>
      <c r="L443" s="2"/>
      <c r="M443" s="2"/>
    </row>
    <row r="444" spans="1:13" s="9" customFormat="1" ht="15.75" hidden="1" customHeight="1" outlineLevel="1" collapsed="1" x14ac:dyDescent="0.25">
      <c r="A444" s="172" t="s">
        <v>278</v>
      </c>
      <c r="B444" s="172" t="s">
        <v>400</v>
      </c>
      <c r="C444" s="175" t="s">
        <v>406</v>
      </c>
      <c r="D444" s="40"/>
      <c r="E444" s="48"/>
      <c r="F444" s="49">
        <v>3000</v>
      </c>
      <c r="G444" s="244">
        <f>SUM(G445:G448)</f>
        <v>0</v>
      </c>
      <c r="H444" s="147">
        <f>(E444*G444)/$E$2</f>
        <v>0</v>
      </c>
      <c r="I444" s="31">
        <f>F444*G444</f>
        <v>0</v>
      </c>
      <c r="J444" s="18"/>
      <c r="K444" s="269"/>
      <c r="L444" s="8" t="str">
        <f>LEFT(E444,3)</f>
        <v/>
      </c>
      <c r="M444" s="8"/>
    </row>
    <row r="445" spans="1:13" ht="15.75" hidden="1" customHeight="1" outlineLevel="2" x14ac:dyDescent="0.25">
      <c r="A445" s="172" t="s">
        <v>278</v>
      </c>
      <c r="B445" s="172" t="s">
        <v>400</v>
      </c>
      <c r="C445" s="15" t="s">
        <v>403</v>
      </c>
      <c r="D445" s="15"/>
      <c r="E445" s="11"/>
      <c r="F445" s="50"/>
      <c r="G445" s="51"/>
      <c r="H445" s="148"/>
      <c r="I445" s="52"/>
      <c r="J445" s="18"/>
      <c r="K445" s="268"/>
      <c r="L445" s="2"/>
      <c r="M445" s="2"/>
    </row>
    <row r="446" spans="1:13" ht="15.75" hidden="1" customHeight="1" outlineLevel="2" x14ac:dyDescent="0.25">
      <c r="A446" s="172" t="s">
        <v>278</v>
      </c>
      <c r="B446" s="172" t="s">
        <v>400</v>
      </c>
      <c r="C446" s="15" t="s">
        <v>404</v>
      </c>
      <c r="D446" s="15"/>
      <c r="E446" s="11"/>
      <c r="F446" s="50"/>
      <c r="G446" s="51"/>
      <c r="H446" s="148"/>
      <c r="I446" s="52"/>
      <c r="J446" s="18"/>
      <c r="K446" s="268"/>
      <c r="L446" s="2"/>
      <c r="M446" s="2"/>
    </row>
    <row r="447" spans="1:13" ht="15.75" hidden="1" customHeight="1" outlineLevel="2" x14ac:dyDescent="0.25">
      <c r="A447" s="172" t="s">
        <v>278</v>
      </c>
      <c r="B447" s="172" t="s">
        <v>400</v>
      </c>
      <c r="C447" s="15" t="s">
        <v>405</v>
      </c>
      <c r="D447" s="15"/>
      <c r="E447" s="11"/>
      <c r="F447" s="50"/>
      <c r="G447" s="51"/>
      <c r="H447" s="148"/>
      <c r="I447" s="52"/>
      <c r="J447" s="18"/>
      <c r="K447" s="268"/>
      <c r="L447" s="2"/>
      <c r="M447" s="2"/>
    </row>
    <row r="448" spans="1:13" ht="15.75" hidden="1" customHeight="1" outlineLevel="2" x14ac:dyDescent="0.25">
      <c r="A448" s="172" t="s">
        <v>278</v>
      </c>
      <c r="B448" s="172" t="s">
        <v>400</v>
      </c>
      <c r="C448" s="15" t="s">
        <v>407</v>
      </c>
      <c r="D448" s="15"/>
      <c r="E448" s="11"/>
      <c r="F448" s="50"/>
      <c r="G448" s="51"/>
      <c r="H448" s="148"/>
      <c r="I448" s="52"/>
      <c r="J448" s="18"/>
      <c r="K448" s="268"/>
      <c r="L448" s="2"/>
      <c r="M448" s="2"/>
    </row>
    <row r="449" spans="1:13" s="9" customFormat="1" ht="15.75" hidden="1" customHeight="1" outlineLevel="1" collapsed="1" x14ac:dyDescent="0.25">
      <c r="A449" s="172" t="s">
        <v>278</v>
      </c>
      <c r="B449" s="172" t="s">
        <v>400</v>
      </c>
      <c r="C449" s="175" t="s">
        <v>408</v>
      </c>
      <c r="D449" s="40"/>
      <c r="E449" s="48"/>
      <c r="F449" s="49">
        <v>4000</v>
      </c>
      <c r="G449" s="244">
        <f>SUM(G450:G456)</f>
        <v>0</v>
      </c>
      <c r="H449" s="147">
        <f>(E449*G449)/$E$2</f>
        <v>0</v>
      </c>
      <c r="I449" s="31">
        <f>F449*G449</f>
        <v>0</v>
      </c>
      <c r="J449" s="18"/>
      <c r="K449" s="269"/>
      <c r="L449" s="8" t="str">
        <f>LEFT(E449,3)</f>
        <v/>
      </c>
      <c r="M449" s="8"/>
    </row>
    <row r="450" spans="1:13" ht="15.75" hidden="1" customHeight="1" outlineLevel="2" x14ac:dyDescent="0.25">
      <c r="A450" s="172" t="s">
        <v>278</v>
      </c>
      <c r="B450" s="172" t="s">
        <v>400</v>
      </c>
      <c r="C450" s="11" t="s">
        <v>403</v>
      </c>
      <c r="D450" s="11"/>
      <c r="E450" s="11"/>
      <c r="F450" s="50"/>
      <c r="G450" s="51"/>
      <c r="H450" s="148"/>
      <c r="I450" s="52"/>
      <c r="J450" s="18"/>
      <c r="K450" s="268"/>
      <c r="L450" s="2"/>
      <c r="M450" s="2"/>
    </row>
    <row r="451" spans="1:13" ht="15.75" hidden="1" customHeight="1" outlineLevel="2" x14ac:dyDescent="0.25">
      <c r="A451" s="172" t="s">
        <v>278</v>
      </c>
      <c r="B451" s="172" t="s">
        <v>400</v>
      </c>
      <c r="C451" s="11" t="s">
        <v>404</v>
      </c>
      <c r="D451" s="11"/>
      <c r="E451" s="11"/>
      <c r="F451" s="50"/>
      <c r="G451" s="51"/>
      <c r="H451" s="148"/>
      <c r="I451" s="52"/>
      <c r="J451" s="18"/>
      <c r="K451" s="268"/>
      <c r="L451" s="2"/>
      <c r="M451" s="2"/>
    </row>
    <row r="452" spans="1:13" ht="15.75" hidden="1" customHeight="1" outlineLevel="2" x14ac:dyDescent="0.25">
      <c r="A452" s="172" t="s">
        <v>278</v>
      </c>
      <c r="B452" s="172" t="s">
        <v>400</v>
      </c>
      <c r="C452" s="11" t="s">
        <v>405</v>
      </c>
      <c r="D452" s="11"/>
      <c r="E452" s="11"/>
      <c r="F452" s="50"/>
      <c r="G452" s="51"/>
      <c r="H452" s="148"/>
      <c r="I452" s="52"/>
      <c r="J452" s="18"/>
      <c r="K452" s="268"/>
      <c r="L452" s="2"/>
      <c r="M452" s="2"/>
    </row>
    <row r="453" spans="1:13" ht="15.75" hidden="1" customHeight="1" outlineLevel="2" x14ac:dyDescent="0.25">
      <c r="A453" s="172" t="s">
        <v>278</v>
      </c>
      <c r="B453" s="172" t="s">
        <v>400</v>
      </c>
      <c r="C453" s="11" t="s">
        <v>407</v>
      </c>
      <c r="D453" s="11"/>
      <c r="E453" s="11"/>
      <c r="F453" s="50"/>
      <c r="G453" s="51"/>
      <c r="H453" s="148"/>
      <c r="I453" s="52"/>
      <c r="J453" s="18"/>
      <c r="K453" s="268"/>
      <c r="L453" s="2"/>
      <c r="M453" s="2"/>
    </row>
    <row r="454" spans="1:13" ht="15.75" hidden="1" customHeight="1" outlineLevel="2" x14ac:dyDescent="0.25">
      <c r="A454" s="172" t="s">
        <v>278</v>
      </c>
      <c r="B454" s="172" t="s">
        <v>400</v>
      </c>
      <c r="C454" s="11" t="s">
        <v>409</v>
      </c>
      <c r="D454" s="11"/>
      <c r="E454" s="11"/>
      <c r="F454" s="50"/>
      <c r="G454" s="51"/>
      <c r="H454" s="148"/>
      <c r="I454" s="52"/>
      <c r="J454" s="18"/>
      <c r="K454" s="268"/>
      <c r="L454" s="2"/>
      <c r="M454" s="2"/>
    </row>
    <row r="455" spans="1:13" ht="15.75" hidden="1" customHeight="1" outlineLevel="2" x14ac:dyDescent="0.25">
      <c r="A455" s="172" t="s">
        <v>278</v>
      </c>
      <c r="B455" s="172" t="s">
        <v>400</v>
      </c>
      <c r="C455" s="11" t="s">
        <v>410</v>
      </c>
      <c r="D455" s="11"/>
      <c r="E455" s="11"/>
      <c r="F455" s="50"/>
      <c r="G455" s="51"/>
      <c r="H455" s="148"/>
      <c r="I455" s="52"/>
      <c r="J455" s="18"/>
      <c r="K455" s="268"/>
      <c r="L455" s="2"/>
      <c r="M455" s="2"/>
    </row>
    <row r="456" spans="1:13" ht="15.75" hidden="1" customHeight="1" outlineLevel="2" x14ac:dyDescent="0.25">
      <c r="A456" s="172" t="s">
        <v>278</v>
      </c>
      <c r="B456" s="172" t="s">
        <v>400</v>
      </c>
      <c r="C456" s="11" t="s">
        <v>411</v>
      </c>
      <c r="D456" s="11"/>
      <c r="E456" s="11"/>
      <c r="F456" s="50"/>
      <c r="G456" s="51"/>
      <c r="H456" s="148"/>
      <c r="I456" s="52"/>
      <c r="J456" s="18"/>
      <c r="K456" s="268"/>
      <c r="L456" s="2"/>
      <c r="M456" s="2"/>
    </row>
    <row r="457" spans="1:13" s="9" customFormat="1" ht="15.75" hidden="1" customHeight="1" outlineLevel="1" collapsed="1" x14ac:dyDescent="0.25">
      <c r="A457" s="172" t="s">
        <v>278</v>
      </c>
      <c r="B457" s="172" t="s">
        <v>279</v>
      </c>
      <c r="C457" s="294" t="s">
        <v>412</v>
      </c>
      <c r="D457" s="295"/>
      <c r="E457" s="294"/>
      <c r="F457" s="46"/>
      <c r="G457" s="170">
        <f>SUM(G458:G465)</f>
        <v>0</v>
      </c>
      <c r="H457" s="149"/>
      <c r="I457" s="47"/>
      <c r="J457" s="18"/>
      <c r="K457" s="269"/>
      <c r="L457" s="8"/>
      <c r="M457" s="8"/>
    </row>
    <row r="458" spans="1:13" ht="15.75" hidden="1" customHeight="1" outlineLevel="2" x14ac:dyDescent="0.25">
      <c r="A458" s="172" t="s">
        <v>278</v>
      </c>
      <c r="B458" s="172" t="s">
        <v>279</v>
      </c>
      <c r="C458" s="11" t="s">
        <v>413</v>
      </c>
      <c r="D458" s="11" t="s">
        <v>250</v>
      </c>
      <c r="E458" s="42">
        <v>50</v>
      </c>
      <c r="F458" s="13">
        <v>350</v>
      </c>
      <c r="G458" s="14"/>
      <c r="H458" s="130">
        <f t="shared" ref="H458:H465" si="126">(E458*G458)/$E$2</f>
        <v>0</v>
      </c>
      <c r="I458" s="32">
        <f t="shared" ref="I458:I465" si="127">F458*G458</f>
        <v>0</v>
      </c>
      <c r="J458" s="18"/>
      <c r="K458" s="268"/>
      <c r="L458" s="2"/>
      <c r="M458" s="2"/>
    </row>
    <row r="459" spans="1:13" ht="15.75" hidden="1" customHeight="1" outlineLevel="2" x14ac:dyDescent="0.25">
      <c r="A459" s="172" t="s">
        <v>278</v>
      </c>
      <c r="B459" s="172" t="s">
        <v>279</v>
      </c>
      <c r="C459" s="11" t="s">
        <v>414</v>
      </c>
      <c r="D459" s="11" t="s">
        <v>250</v>
      </c>
      <c r="E459" s="42">
        <v>50</v>
      </c>
      <c r="F459" s="13">
        <v>350</v>
      </c>
      <c r="G459" s="14"/>
      <c r="H459" s="130">
        <f t="shared" si="126"/>
        <v>0</v>
      </c>
      <c r="I459" s="32">
        <f t="shared" si="127"/>
        <v>0</v>
      </c>
      <c r="J459" s="18"/>
      <c r="K459" s="268"/>
      <c r="L459" s="2"/>
      <c r="M459" s="2"/>
    </row>
    <row r="460" spans="1:13" ht="15.75" hidden="1" customHeight="1" outlineLevel="2" x14ac:dyDescent="0.25">
      <c r="A460" s="172" t="s">
        <v>278</v>
      </c>
      <c r="B460" s="172" t="s">
        <v>279</v>
      </c>
      <c r="C460" s="11" t="s">
        <v>415</v>
      </c>
      <c r="D460" s="11" t="s">
        <v>250</v>
      </c>
      <c r="E460" s="42">
        <v>50</v>
      </c>
      <c r="F460" s="13">
        <v>350</v>
      </c>
      <c r="G460" s="14"/>
      <c r="H460" s="130">
        <f t="shared" si="126"/>
        <v>0</v>
      </c>
      <c r="I460" s="32">
        <f t="shared" si="127"/>
        <v>0</v>
      </c>
      <c r="J460" s="18"/>
      <c r="K460" s="268"/>
      <c r="L460" s="2"/>
      <c r="M460" s="2"/>
    </row>
    <row r="461" spans="1:13" ht="15.75" hidden="1" customHeight="1" outlineLevel="2" x14ac:dyDescent="0.25">
      <c r="A461" s="172" t="s">
        <v>278</v>
      </c>
      <c r="B461" s="172" t="s">
        <v>279</v>
      </c>
      <c r="C461" s="11" t="s">
        <v>416</v>
      </c>
      <c r="D461" s="11" t="s">
        <v>250</v>
      </c>
      <c r="E461" s="42">
        <v>50</v>
      </c>
      <c r="F461" s="13">
        <v>350</v>
      </c>
      <c r="G461" s="14"/>
      <c r="H461" s="130">
        <f t="shared" si="126"/>
        <v>0</v>
      </c>
      <c r="I461" s="32">
        <f t="shared" si="127"/>
        <v>0</v>
      </c>
      <c r="J461" s="18"/>
      <c r="K461" s="268"/>
      <c r="L461" s="2"/>
      <c r="M461" s="2"/>
    </row>
    <row r="462" spans="1:13" ht="15.75" hidden="1" customHeight="1" outlineLevel="2" x14ac:dyDescent="0.25">
      <c r="A462" s="172" t="s">
        <v>278</v>
      </c>
      <c r="B462" s="172" t="s">
        <v>279</v>
      </c>
      <c r="C462" s="11" t="s">
        <v>417</v>
      </c>
      <c r="D462" s="11" t="s">
        <v>250</v>
      </c>
      <c r="E462" s="42">
        <v>50</v>
      </c>
      <c r="F462" s="13">
        <v>350</v>
      </c>
      <c r="G462" s="14"/>
      <c r="H462" s="130">
        <f t="shared" si="126"/>
        <v>0</v>
      </c>
      <c r="I462" s="32">
        <f t="shared" si="127"/>
        <v>0</v>
      </c>
      <c r="J462" s="18"/>
      <c r="K462" s="268"/>
      <c r="L462" s="2"/>
      <c r="M462" s="2"/>
    </row>
    <row r="463" spans="1:13" ht="15.75" hidden="1" customHeight="1" outlineLevel="2" x14ac:dyDescent="0.25">
      <c r="A463" s="172" t="s">
        <v>278</v>
      </c>
      <c r="B463" s="172" t="s">
        <v>279</v>
      </c>
      <c r="C463" s="11" t="s">
        <v>418</v>
      </c>
      <c r="D463" s="11" t="s">
        <v>250</v>
      </c>
      <c r="E463" s="42">
        <v>50</v>
      </c>
      <c r="F463" s="13">
        <v>350</v>
      </c>
      <c r="G463" s="14"/>
      <c r="H463" s="130">
        <f t="shared" si="126"/>
        <v>0</v>
      </c>
      <c r="I463" s="32">
        <f t="shared" si="127"/>
        <v>0</v>
      </c>
      <c r="J463" s="18"/>
      <c r="K463" s="268"/>
      <c r="L463" s="2"/>
      <c r="M463" s="2"/>
    </row>
    <row r="464" spans="1:13" ht="15.75" hidden="1" customHeight="1" outlineLevel="2" x14ac:dyDescent="0.25">
      <c r="A464" s="172" t="s">
        <v>278</v>
      </c>
      <c r="B464" s="172" t="s">
        <v>279</v>
      </c>
      <c r="C464" s="11" t="s">
        <v>419</v>
      </c>
      <c r="D464" s="11" t="s">
        <v>250</v>
      </c>
      <c r="E464" s="42">
        <v>50</v>
      </c>
      <c r="F464" s="13">
        <v>350</v>
      </c>
      <c r="G464" s="14"/>
      <c r="H464" s="130">
        <f t="shared" si="126"/>
        <v>0</v>
      </c>
      <c r="I464" s="32">
        <f t="shared" si="127"/>
        <v>0</v>
      </c>
      <c r="J464" s="18"/>
      <c r="K464" s="268"/>
      <c r="L464" s="2"/>
      <c r="M464" s="2"/>
    </row>
    <row r="465" spans="1:13" ht="15.75" hidden="1" customHeight="1" outlineLevel="2" x14ac:dyDescent="0.25">
      <c r="A465" s="172" t="s">
        <v>278</v>
      </c>
      <c r="B465" s="172" t="s">
        <v>279</v>
      </c>
      <c r="C465" s="11" t="s">
        <v>420</v>
      </c>
      <c r="D465" s="11" t="s">
        <v>250</v>
      </c>
      <c r="E465" s="42">
        <v>50</v>
      </c>
      <c r="F465" s="13">
        <v>350</v>
      </c>
      <c r="G465" s="14"/>
      <c r="H465" s="130">
        <f t="shared" si="126"/>
        <v>0</v>
      </c>
      <c r="I465" s="32">
        <f t="shared" si="127"/>
        <v>0</v>
      </c>
      <c r="J465" s="18"/>
      <c r="K465" s="268"/>
      <c r="L465" s="2"/>
      <c r="M465" s="2"/>
    </row>
    <row r="466" spans="1:13" s="9" customFormat="1" ht="15.75" hidden="1" customHeight="1" outlineLevel="1" collapsed="1" x14ac:dyDescent="0.25">
      <c r="A466" s="172" t="s">
        <v>278</v>
      </c>
      <c r="B466" s="172" t="s">
        <v>421</v>
      </c>
      <c r="C466" s="301" t="s">
        <v>422</v>
      </c>
      <c r="D466" s="302"/>
      <c r="E466" s="301"/>
      <c r="F466" s="53"/>
      <c r="G466" s="171">
        <f>SUM(G467:G487)</f>
        <v>0</v>
      </c>
      <c r="H466" s="150"/>
      <c r="I466" s="54"/>
      <c r="J466" s="18"/>
      <c r="K466" s="269"/>
      <c r="L466" s="8"/>
      <c r="M466" s="8"/>
    </row>
    <row r="467" spans="1:13" ht="15.75" hidden="1" customHeight="1" outlineLevel="2" x14ac:dyDescent="0.25">
      <c r="A467" s="172" t="s">
        <v>278</v>
      </c>
      <c r="B467" s="172" t="s">
        <v>421</v>
      </c>
      <c r="C467" s="11" t="s">
        <v>423</v>
      </c>
      <c r="D467" s="11" t="s">
        <v>258</v>
      </c>
      <c r="E467" s="55"/>
      <c r="F467" s="13">
        <v>70000</v>
      </c>
      <c r="G467" s="14"/>
      <c r="H467" s="130">
        <f t="shared" ref="H467:H487" si="128">(E467*G467)/$E$2</f>
        <v>0</v>
      </c>
      <c r="I467" s="32">
        <f t="shared" ref="I467:I487" si="129">F467*G467</f>
        <v>0</v>
      </c>
      <c r="J467" s="18"/>
      <c r="K467" s="268"/>
      <c r="L467" s="2"/>
      <c r="M467" s="2"/>
    </row>
    <row r="468" spans="1:13" ht="15.75" hidden="1" customHeight="1" outlineLevel="2" x14ac:dyDescent="0.25">
      <c r="A468" s="172" t="s">
        <v>278</v>
      </c>
      <c r="B468" s="172" t="s">
        <v>421</v>
      </c>
      <c r="C468" s="11" t="s">
        <v>424</v>
      </c>
      <c r="D468" s="11" t="s">
        <v>258</v>
      </c>
      <c r="E468" s="56"/>
      <c r="F468" s="13">
        <v>105000</v>
      </c>
      <c r="G468" s="14"/>
      <c r="H468" s="130">
        <f t="shared" si="128"/>
        <v>0</v>
      </c>
      <c r="I468" s="32">
        <f t="shared" si="129"/>
        <v>0</v>
      </c>
      <c r="J468" s="18"/>
      <c r="K468" s="268"/>
      <c r="L468" s="2"/>
      <c r="M468" s="2"/>
    </row>
    <row r="469" spans="1:13" ht="15.75" hidden="1" customHeight="1" outlineLevel="2" x14ac:dyDescent="0.25">
      <c r="A469" s="172" t="s">
        <v>278</v>
      </c>
      <c r="B469" s="172" t="s">
        <v>421</v>
      </c>
      <c r="C469" s="11" t="s">
        <v>425</v>
      </c>
      <c r="D469" s="11" t="s">
        <v>258</v>
      </c>
      <c r="E469" s="56"/>
      <c r="F469" s="13">
        <v>210000</v>
      </c>
      <c r="G469" s="14"/>
      <c r="H469" s="130">
        <f t="shared" si="128"/>
        <v>0</v>
      </c>
      <c r="I469" s="32">
        <f t="shared" si="129"/>
        <v>0</v>
      </c>
      <c r="J469" s="18"/>
      <c r="K469" s="268"/>
      <c r="L469" s="2"/>
      <c r="M469" s="2"/>
    </row>
    <row r="470" spans="1:13" ht="15.75" hidden="1" customHeight="1" outlineLevel="2" x14ac:dyDescent="0.25">
      <c r="A470" s="172" t="s">
        <v>278</v>
      </c>
      <c r="B470" s="172" t="s">
        <v>421</v>
      </c>
      <c r="C470" s="11" t="s">
        <v>426</v>
      </c>
      <c r="D470" s="11"/>
      <c r="E470" s="42">
        <v>10</v>
      </c>
      <c r="F470" s="57">
        <v>700</v>
      </c>
      <c r="G470" s="14"/>
      <c r="H470" s="130">
        <f t="shared" si="128"/>
        <v>0</v>
      </c>
      <c r="I470" s="32">
        <f t="shared" si="129"/>
        <v>0</v>
      </c>
      <c r="J470" s="18"/>
      <c r="K470" s="268"/>
      <c r="L470" s="2"/>
      <c r="M470" s="2"/>
    </row>
    <row r="471" spans="1:13" ht="15.75" hidden="1" customHeight="1" outlineLevel="2" x14ac:dyDescent="0.25">
      <c r="A471" s="172" t="s">
        <v>278</v>
      </c>
      <c r="B471" s="172" t="s">
        <v>421</v>
      </c>
      <c r="C471" s="11" t="s">
        <v>427</v>
      </c>
      <c r="D471" s="11"/>
      <c r="E471" s="42">
        <v>150</v>
      </c>
      <c r="F471" s="57">
        <v>700</v>
      </c>
      <c r="G471" s="14"/>
      <c r="H471" s="130">
        <f t="shared" si="128"/>
        <v>0</v>
      </c>
      <c r="I471" s="32">
        <f t="shared" si="129"/>
        <v>0</v>
      </c>
      <c r="J471" s="18"/>
      <c r="K471" s="268"/>
      <c r="L471" s="2"/>
      <c r="M471" s="2"/>
    </row>
    <row r="472" spans="1:13" ht="15.75" hidden="1" customHeight="1" outlineLevel="2" x14ac:dyDescent="0.25">
      <c r="A472" s="172" t="s">
        <v>278</v>
      </c>
      <c r="B472" s="172" t="s">
        <v>421</v>
      </c>
      <c r="C472" s="11" t="s">
        <v>428</v>
      </c>
      <c r="D472" s="11"/>
      <c r="E472" s="42">
        <v>150</v>
      </c>
      <c r="F472" s="57">
        <v>700</v>
      </c>
      <c r="G472" s="14"/>
      <c r="H472" s="130">
        <f t="shared" si="128"/>
        <v>0</v>
      </c>
      <c r="I472" s="32">
        <f t="shared" si="129"/>
        <v>0</v>
      </c>
      <c r="J472" s="18"/>
      <c r="K472" s="268"/>
      <c r="L472" s="2"/>
      <c r="M472" s="2"/>
    </row>
    <row r="473" spans="1:13" ht="15.75" hidden="1" customHeight="1" outlineLevel="2" x14ac:dyDescent="0.25">
      <c r="A473" s="172" t="s">
        <v>278</v>
      </c>
      <c r="B473" s="172" t="s">
        <v>421</v>
      </c>
      <c r="C473" s="11" t="s">
        <v>429</v>
      </c>
      <c r="D473" s="11"/>
      <c r="E473" s="42">
        <v>150</v>
      </c>
      <c r="F473" s="57">
        <v>700</v>
      </c>
      <c r="G473" s="14"/>
      <c r="H473" s="130">
        <f t="shared" si="128"/>
        <v>0</v>
      </c>
      <c r="I473" s="32">
        <f t="shared" si="129"/>
        <v>0</v>
      </c>
      <c r="J473" s="18"/>
      <c r="K473" s="268"/>
      <c r="L473" s="2"/>
      <c r="M473" s="2"/>
    </row>
    <row r="474" spans="1:13" ht="15.75" hidden="1" customHeight="1" outlineLevel="2" x14ac:dyDescent="0.25">
      <c r="A474" s="172" t="s">
        <v>278</v>
      </c>
      <c r="B474" s="172" t="s">
        <v>421</v>
      </c>
      <c r="C474" s="11" t="s">
        <v>430</v>
      </c>
      <c r="D474" s="11"/>
      <c r="E474" s="42">
        <v>300</v>
      </c>
      <c r="F474" s="57">
        <v>700</v>
      </c>
      <c r="G474" s="14"/>
      <c r="H474" s="130">
        <f t="shared" si="128"/>
        <v>0</v>
      </c>
      <c r="I474" s="32">
        <f t="shared" si="129"/>
        <v>0</v>
      </c>
      <c r="J474" s="18"/>
      <c r="K474" s="268"/>
      <c r="L474" s="2"/>
      <c r="M474" s="2"/>
    </row>
    <row r="475" spans="1:13" ht="15.75" hidden="1" customHeight="1" outlineLevel="2" x14ac:dyDescent="0.25">
      <c r="A475" s="172" t="s">
        <v>278</v>
      </c>
      <c r="B475" s="172" t="s">
        <v>421</v>
      </c>
      <c r="C475" s="11" t="s">
        <v>431</v>
      </c>
      <c r="D475" s="11"/>
      <c r="E475" s="42">
        <v>150</v>
      </c>
      <c r="F475" s="57">
        <v>700</v>
      </c>
      <c r="G475" s="14"/>
      <c r="H475" s="130">
        <f t="shared" si="128"/>
        <v>0</v>
      </c>
      <c r="I475" s="32">
        <f t="shared" si="129"/>
        <v>0</v>
      </c>
      <c r="J475" s="18"/>
      <c r="K475" s="268"/>
      <c r="L475" s="2"/>
      <c r="M475" s="2"/>
    </row>
    <row r="476" spans="1:13" ht="15.75" hidden="1" customHeight="1" outlineLevel="2" x14ac:dyDescent="0.25">
      <c r="A476" s="172" t="s">
        <v>278</v>
      </c>
      <c r="B476" s="172" t="s">
        <v>421</v>
      </c>
      <c r="C476" s="11" t="s">
        <v>432</v>
      </c>
      <c r="D476" s="11"/>
      <c r="E476" s="42">
        <v>300</v>
      </c>
      <c r="F476" s="57">
        <v>700</v>
      </c>
      <c r="G476" s="14"/>
      <c r="H476" s="130">
        <f t="shared" si="128"/>
        <v>0</v>
      </c>
      <c r="I476" s="32">
        <f t="shared" si="129"/>
        <v>0</v>
      </c>
      <c r="J476" s="18"/>
      <c r="K476" s="268"/>
      <c r="L476" s="2"/>
      <c r="M476" s="2"/>
    </row>
    <row r="477" spans="1:13" ht="15.75" hidden="1" customHeight="1" outlineLevel="2" x14ac:dyDescent="0.25">
      <c r="A477" s="172" t="s">
        <v>278</v>
      </c>
      <c r="B477" s="172" t="s">
        <v>421</v>
      </c>
      <c r="C477" s="11" t="s">
        <v>433</v>
      </c>
      <c r="D477" s="11"/>
      <c r="E477" s="42">
        <v>150</v>
      </c>
      <c r="F477" s="57">
        <v>700</v>
      </c>
      <c r="G477" s="14"/>
      <c r="H477" s="130">
        <f t="shared" si="128"/>
        <v>0</v>
      </c>
      <c r="I477" s="32">
        <f t="shared" si="129"/>
        <v>0</v>
      </c>
      <c r="J477" s="18"/>
      <c r="K477" s="268"/>
      <c r="L477" s="2"/>
      <c r="M477" s="2"/>
    </row>
    <row r="478" spans="1:13" ht="15.75" hidden="1" customHeight="1" outlineLevel="2" x14ac:dyDescent="0.25">
      <c r="A478" s="172" t="s">
        <v>278</v>
      </c>
      <c r="B478" s="172" t="s">
        <v>421</v>
      </c>
      <c r="C478" s="11" t="s">
        <v>434</v>
      </c>
      <c r="D478" s="11"/>
      <c r="E478" s="42">
        <v>300</v>
      </c>
      <c r="F478" s="57">
        <v>700</v>
      </c>
      <c r="G478" s="14"/>
      <c r="H478" s="130">
        <f t="shared" si="128"/>
        <v>0</v>
      </c>
      <c r="I478" s="32">
        <f t="shared" si="129"/>
        <v>0</v>
      </c>
      <c r="J478" s="18"/>
      <c r="K478" s="268"/>
      <c r="L478" s="2"/>
      <c r="M478" s="2"/>
    </row>
    <row r="479" spans="1:13" ht="15.75" hidden="1" customHeight="1" outlineLevel="2" x14ac:dyDescent="0.25">
      <c r="A479" s="172" t="s">
        <v>278</v>
      </c>
      <c r="B479" s="172" t="s">
        <v>421</v>
      </c>
      <c r="C479" s="11" t="s">
        <v>435</v>
      </c>
      <c r="D479" s="11"/>
      <c r="E479" s="42">
        <v>300</v>
      </c>
      <c r="F479" s="57">
        <v>700</v>
      </c>
      <c r="G479" s="14"/>
      <c r="H479" s="130">
        <f t="shared" si="128"/>
        <v>0</v>
      </c>
      <c r="I479" s="32">
        <f t="shared" si="129"/>
        <v>0</v>
      </c>
      <c r="J479" s="18"/>
      <c r="K479" s="268"/>
      <c r="L479" s="2"/>
      <c r="M479" s="2"/>
    </row>
    <row r="480" spans="1:13" ht="15.75" hidden="1" customHeight="1" outlineLevel="2" x14ac:dyDescent="0.25">
      <c r="A480" s="172" t="s">
        <v>278</v>
      </c>
      <c r="B480" s="172" t="s">
        <v>421</v>
      </c>
      <c r="C480" s="11" t="s">
        <v>436</v>
      </c>
      <c r="D480" s="11"/>
      <c r="E480" s="42">
        <v>150</v>
      </c>
      <c r="F480" s="57">
        <v>700</v>
      </c>
      <c r="G480" s="14"/>
      <c r="H480" s="130">
        <f t="shared" si="128"/>
        <v>0</v>
      </c>
      <c r="I480" s="32">
        <f t="shared" si="129"/>
        <v>0</v>
      </c>
      <c r="J480" s="18"/>
      <c r="K480" s="268"/>
      <c r="L480" s="2"/>
      <c r="M480" s="2"/>
    </row>
    <row r="481" spans="1:13" ht="15.75" hidden="1" customHeight="1" outlineLevel="2" x14ac:dyDescent="0.25">
      <c r="A481" s="172" t="s">
        <v>278</v>
      </c>
      <c r="B481" s="172" t="s">
        <v>421</v>
      </c>
      <c r="C481" s="11" t="s">
        <v>437</v>
      </c>
      <c r="D481" s="11"/>
      <c r="E481" s="42">
        <v>150</v>
      </c>
      <c r="F481" s="57">
        <v>700</v>
      </c>
      <c r="G481" s="14"/>
      <c r="H481" s="130">
        <f t="shared" si="128"/>
        <v>0</v>
      </c>
      <c r="I481" s="32">
        <f t="shared" si="129"/>
        <v>0</v>
      </c>
      <c r="J481" s="18"/>
      <c r="K481" s="268"/>
      <c r="L481" s="2"/>
      <c r="M481" s="2"/>
    </row>
    <row r="482" spans="1:13" ht="15.75" hidden="1" customHeight="1" outlineLevel="2" x14ac:dyDescent="0.25">
      <c r="A482" s="172" t="s">
        <v>278</v>
      </c>
      <c r="B482" s="172" t="s">
        <v>421</v>
      </c>
      <c r="C482" s="11" t="s">
        <v>438</v>
      </c>
      <c r="D482" s="11"/>
      <c r="E482" s="42">
        <v>150</v>
      </c>
      <c r="F482" s="57">
        <v>700</v>
      </c>
      <c r="G482" s="14"/>
      <c r="H482" s="130">
        <f t="shared" si="128"/>
        <v>0</v>
      </c>
      <c r="I482" s="32">
        <f t="shared" si="129"/>
        <v>0</v>
      </c>
      <c r="J482" s="18"/>
      <c r="K482" s="268"/>
      <c r="L482" s="2"/>
      <c r="M482" s="2"/>
    </row>
    <row r="483" spans="1:13" ht="15.75" hidden="1" customHeight="1" outlineLevel="2" x14ac:dyDescent="0.25">
      <c r="A483" s="172" t="s">
        <v>278</v>
      </c>
      <c r="B483" s="172" t="s">
        <v>421</v>
      </c>
      <c r="C483" s="11" t="s">
        <v>439</v>
      </c>
      <c r="D483" s="11"/>
      <c r="E483" s="42">
        <v>150</v>
      </c>
      <c r="F483" s="57">
        <v>700</v>
      </c>
      <c r="G483" s="14"/>
      <c r="H483" s="130">
        <f t="shared" si="128"/>
        <v>0</v>
      </c>
      <c r="I483" s="32">
        <f t="shared" si="129"/>
        <v>0</v>
      </c>
      <c r="J483" s="18"/>
      <c r="K483" s="268"/>
      <c r="L483" s="2"/>
      <c r="M483" s="2"/>
    </row>
    <row r="484" spans="1:13" ht="15.75" hidden="1" customHeight="1" outlineLevel="2" x14ac:dyDescent="0.25">
      <c r="A484" s="172" t="s">
        <v>278</v>
      </c>
      <c r="B484" s="172" t="s">
        <v>421</v>
      </c>
      <c r="C484" s="11" t="s">
        <v>440</v>
      </c>
      <c r="D484" s="11"/>
      <c r="E484" s="42">
        <v>150</v>
      </c>
      <c r="F484" s="57">
        <v>700</v>
      </c>
      <c r="G484" s="14"/>
      <c r="H484" s="130">
        <f t="shared" si="128"/>
        <v>0</v>
      </c>
      <c r="I484" s="32">
        <f t="shared" si="129"/>
        <v>0</v>
      </c>
      <c r="J484" s="18"/>
      <c r="K484" s="268"/>
      <c r="L484" s="2"/>
      <c r="M484" s="2"/>
    </row>
    <row r="485" spans="1:13" ht="15.75" hidden="1" customHeight="1" outlineLevel="2" x14ac:dyDescent="0.25">
      <c r="A485" s="172" t="s">
        <v>278</v>
      </c>
      <c r="B485" s="172" t="s">
        <v>421</v>
      </c>
      <c r="C485" s="11" t="s">
        <v>441</v>
      </c>
      <c r="D485" s="11"/>
      <c r="E485" s="42">
        <v>300</v>
      </c>
      <c r="F485" s="57">
        <v>700</v>
      </c>
      <c r="G485" s="14"/>
      <c r="H485" s="130">
        <f t="shared" si="128"/>
        <v>0</v>
      </c>
      <c r="I485" s="32">
        <f t="shared" si="129"/>
        <v>0</v>
      </c>
      <c r="J485" s="18"/>
      <c r="K485" s="268"/>
      <c r="L485" s="2"/>
      <c r="M485" s="2"/>
    </row>
    <row r="486" spans="1:13" ht="15.75" hidden="1" customHeight="1" outlineLevel="2" x14ac:dyDescent="0.25">
      <c r="A486" s="172" t="s">
        <v>278</v>
      </c>
      <c r="B486" s="172" t="s">
        <v>421</v>
      </c>
      <c r="C486" s="11" t="s">
        <v>442</v>
      </c>
      <c r="D486" s="11"/>
      <c r="E486" s="42">
        <v>300</v>
      </c>
      <c r="F486" s="57">
        <v>700</v>
      </c>
      <c r="G486" s="14"/>
      <c r="H486" s="130">
        <f t="shared" si="128"/>
        <v>0</v>
      </c>
      <c r="I486" s="32">
        <f t="shared" si="129"/>
        <v>0</v>
      </c>
      <c r="J486" s="18"/>
      <c r="K486" s="268"/>
      <c r="L486" s="2"/>
      <c r="M486" s="2"/>
    </row>
    <row r="487" spans="1:13" ht="15.75" hidden="1" customHeight="1" outlineLevel="2" x14ac:dyDescent="0.25">
      <c r="A487" s="172" t="s">
        <v>278</v>
      </c>
      <c r="B487" s="172" t="s">
        <v>421</v>
      </c>
      <c r="C487" s="11" t="s">
        <v>443</v>
      </c>
      <c r="D487" s="11"/>
      <c r="E487" s="42">
        <v>300</v>
      </c>
      <c r="F487" s="57">
        <v>700</v>
      </c>
      <c r="G487" s="14"/>
      <c r="H487" s="130">
        <f t="shared" si="128"/>
        <v>0</v>
      </c>
      <c r="I487" s="32">
        <f t="shared" si="129"/>
        <v>0</v>
      </c>
      <c r="J487" s="18"/>
      <c r="K487" s="268"/>
      <c r="L487" s="2"/>
      <c r="M487" s="2"/>
    </row>
    <row r="488" spans="1:13" s="9" customFormat="1" ht="15.75" hidden="1" customHeight="1" outlineLevel="1" collapsed="1" x14ac:dyDescent="0.25">
      <c r="A488" s="172" t="s">
        <v>278</v>
      </c>
      <c r="B488" s="172" t="s">
        <v>421</v>
      </c>
      <c r="C488" s="294" t="s">
        <v>444</v>
      </c>
      <c r="D488" s="295"/>
      <c r="E488" s="294"/>
      <c r="F488" s="46"/>
      <c r="G488" s="170">
        <f>G489</f>
        <v>0</v>
      </c>
      <c r="H488" s="149"/>
      <c r="I488" s="47"/>
      <c r="J488" s="18"/>
      <c r="K488" s="269"/>
      <c r="L488" s="8"/>
      <c r="M488" s="8"/>
    </row>
    <row r="489" spans="1:13" ht="15.75" hidden="1" customHeight="1" outlineLevel="1" x14ac:dyDescent="0.25">
      <c r="A489" s="172" t="s">
        <v>278</v>
      </c>
      <c r="B489" s="172" t="s">
        <v>421</v>
      </c>
      <c r="C489" s="15" t="s">
        <v>445</v>
      </c>
      <c r="D489" s="15" t="s">
        <v>258</v>
      </c>
      <c r="E489" s="58" t="s">
        <v>259</v>
      </c>
      <c r="F489" s="16">
        <v>7000</v>
      </c>
      <c r="G489" s="14"/>
      <c r="H489" s="130"/>
      <c r="I489" s="32">
        <f>F489*G489</f>
        <v>0</v>
      </c>
      <c r="J489" s="18"/>
      <c r="K489" s="268"/>
      <c r="L489" s="2"/>
      <c r="M489" s="2"/>
    </row>
    <row r="490" spans="1:13" ht="15.75" customHeight="1" x14ac:dyDescent="0.25">
      <c r="C490" s="25"/>
      <c r="D490" s="25"/>
      <c r="E490" s="25"/>
      <c r="F490" s="95" t="s">
        <v>446</v>
      </c>
      <c r="G490" s="178">
        <f>SUBTOTAL(9,G18:G489)</f>
        <v>203</v>
      </c>
      <c r="H490" s="151">
        <f>SUBTOTAL(9,H18:H279)</f>
        <v>200</v>
      </c>
      <c r="I490" s="96">
        <f>SUM(I18:I489)</f>
        <v>20200</v>
      </c>
      <c r="J490" s="2"/>
      <c r="K490" s="268"/>
      <c r="L490" s="2"/>
      <c r="M490" s="2"/>
    </row>
    <row r="491" spans="1:13" ht="15.75" customHeight="1" thickBot="1" x14ac:dyDescent="0.3">
      <c r="C491" s="2"/>
      <c r="D491" s="2"/>
      <c r="E491" s="2"/>
      <c r="F491" s="3"/>
      <c r="G491" s="2"/>
      <c r="H491" s="21"/>
      <c r="I491" s="4"/>
      <c r="J491" s="2"/>
      <c r="K491" s="268"/>
      <c r="L491" s="2"/>
      <c r="M491" s="2"/>
    </row>
    <row r="492" spans="1:13" ht="16.5" customHeight="1" thickTop="1" thickBot="1" x14ac:dyDescent="0.3">
      <c r="C492" s="303" t="s">
        <v>447</v>
      </c>
      <c r="D492" s="304"/>
      <c r="E492" s="304"/>
      <c r="F492" s="304"/>
      <c r="G492" s="304"/>
      <c r="H492" s="304"/>
      <c r="I492" s="304"/>
      <c r="J492" s="97"/>
      <c r="K492" s="270"/>
    </row>
    <row r="493" spans="1:13" ht="15.75" customHeight="1" thickTop="1" x14ac:dyDescent="0.25">
      <c r="C493" s="305" t="s">
        <v>448</v>
      </c>
      <c r="D493" s="306"/>
      <c r="E493" s="306"/>
      <c r="F493" s="306"/>
      <c r="G493" s="307">
        <f>SUM(H18:H278)</f>
        <v>200</v>
      </c>
      <c r="H493" s="307"/>
      <c r="I493" s="307"/>
      <c r="J493" s="308"/>
      <c r="K493" s="270"/>
    </row>
    <row r="494" spans="1:13" ht="15.75" customHeight="1" x14ac:dyDescent="0.25">
      <c r="C494" s="309" t="s">
        <v>449</v>
      </c>
      <c r="D494" s="310"/>
      <c r="E494" s="310"/>
      <c r="F494" s="310"/>
      <c r="G494" s="311">
        <f>SUM(H279:H489)</f>
        <v>0</v>
      </c>
      <c r="H494" s="311"/>
      <c r="I494" s="311"/>
      <c r="J494" s="312"/>
      <c r="K494" s="270"/>
    </row>
    <row r="495" spans="1:13" ht="15.75" customHeight="1" x14ac:dyDescent="0.25">
      <c r="C495" s="313" t="s">
        <v>450</v>
      </c>
      <c r="D495" s="314"/>
      <c r="E495" s="314"/>
      <c r="F495" s="315"/>
      <c r="G495" s="316">
        <f>SUM(I18:I489)</f>
        <v>20200</v>
      </c>
      <c r="H495" s="311"/>
      <c r="I495" s="311"/>
      <c r="J495" s="174"/>
      <c r="K495" s="270"/>
    </row>
    <row r="496" spans="1:13" ht="15" customHeight="1" x14ac:dyDescent="0.25">
      <c r="C496" s="309" t="s">
        <v>451</v>
      </c>
      <c r="D496" s="310"/>
      <c r="E496" s="310"/>
      <c r="F496" s="310"/>
      <c r="G496" s="173"/>
      <c r="H496" s="311">
        <f>I490/E2</f>
        <v>2020</v>
      </c>
      <c r="I496" s="311"/>
      <c r="J496" s="98"/>
      <c r="K496" s="270"/>
    </row>
    <row r="497" spans="3:13" ht="15" customHeight="1" x14ac:dyDescent="0.25">
      <c r="C497" s="309" t="s">
        <v>452</v>
      </c>
      <c r="D497" s="310"/>
      <c r="E497" s="310"/>
      <c r="F497" s="310"/>
      <c r="G497" s="102">
        <v>0.2</v>
      </c>
      <c r="H497" s="311">
        <f>SUM(I18:I311)*G497</f>
        <v>4040</v>
      </c>
      <c r="I497" s="317"/>
      <c r="J497" s="99"/>
      <c r="K497" s="270"/>
    </row>
    <row r="498" spans="3:13" ht="15" customHeight="1" thickBot="1" x14ac:dyDescent="0.3">
      <c r="C498" s="297" t="s">
        <v>453</v>
      </c>
      <c r="D498" s="298"/>
      <c r="E498" s="298"/>
      <c r="F498" s="298"/>
      <c r="G498" s="100"/>
      <c r="H498" s="299">
        <f>I490+H497</f>
        <v>24240</v>
      </c>
      <c r="I498" s="300"/>
      <c r="J498" s="101"/>
      <c r="K498" s="270"/>
    </row>
    <row r="499" spans="3:13" ht="15.75" thickTop="1" x14ac:dyDescent="0.25">
      <c r="C499" s="374" t="s">
        <v>454</v>
      </c>
      <c r="D499" s="374"/>
      <c r="E499" s="374"/>
      <c r="F499" s="374"/>
      <c r="G499" s="374"/>
      <c r="H499" s="374"/>
      <c r="I499" s="374"/>
      <c r="J499" s="2"/>
      <c r="K499" s="2"/>
      <c r="L499" s="2"/>
      <c r="M499" s="2"/>
    </row>
    <row r="500" spans="3:13" x14ac:dyDescent="0.25">
      <c r="C500" s="375" t="s">
        <v>455</v>
      </c>
      <c r="D500" s="375"/>
      <c r="E500" s="375"/>
      <c r="F500" s="375"/>
      <c r="G500" s="375"/>
      <c r="H500" s="375"/>
      <c r="I500" s="375"/>
      <c r="J500" s="2"/>
      <c r="K500" s="2"/>
      <c r="L500" s="2"/>
      <c r="M500" s="2"/>
    </row>
    <row r="501" spans="3:13" x14ac:dyDescent="0.25">
      <c r="C501" s="376" t="s">
        <v>456</v>
      </c>
      <c r="D501" s="375"/>
      <c r="E501" s="375"/>
      <c r="F501" s="375"/>
      <c r="G501" s="375"/>
      <c r="H501" s="375"/>
      <c r="I501" s="375"/>
      <c r="J501" s="2"/>
      <c r="K501" s="2"/>
      <c r="L501" s="2"/>
      <c r="M501" s="2"/>
    </row>
    <row r="502" spans="3:13" x14ac:dyDescent="0.25">
      <c r="C502" s="372" t="s">
        <v>457</v>
      </c>
      <c r="D502" s="372"/>
      <c r="E502" s="372"/>
      <c r="F502" s="372"/>
      <c r="G502" s="372"/>
      <c r="H502" s="372"/>
      <c r="I502" s="372"/>
      <c r="J502" s="2"/>
      <c r="K502" s="2"/>
      <c r="L502" s="2"/>
      <c r="M502" s="2"/>
    </row>
  </sheetData>
  <sheetProtection algorithmName="SHA-512" hashValue="nicwY5IAV+RDXMdnyCtMWJ/hk/bvLrZ3y2/8SKtYLc29yKPNn/dENiiepT6xy5Oh4ax2xDzYGdATsmGgjG5RSw==" saltValue="g644zKH7R6QHQkHXE1HTrA==" spinCount="100000" sheet="1" formatCells="0" formatColumns="0" formatRows="0" insertColumns="0" insertRows="0" insertHyperlinks="0" deleteColumns="0" deleteRows="0" sort="0" autoFilter="0" pivotTables="0"/>
  <autoFilter ref="A13:I489" xr:uid="{00000000-0009-0000-0000-000000000000}">
    <filterColumn colId="4" showButton="0"/>
    <filterColumn colId="6">
      <customFilters>
        <customFilter operator="greaterThan" val="0"/>
      </customFilters>
    </filterColumn>
  </autoFilter>
  <mergeCells count="72">
    <mergeCell ref="C502:I502"/>
    <mergeCell ref="K13:K14"/>
    <mergeCell ref="C499:I499"/>
    <mergeCell ref="C500:I500"/>
    <mergeCell ref="C501:I501"/>
    <mergeCell ref="I13:I14"/>
    <mergeCell ref="C15:E15"/>
    <mergeCell ref="H13:H14"/>
    <mergeCell ref="C13:C14"/>
    <mergeCell ref="D13:D14"/>
    <mergeCell ref="E13:F13"/>
    <mergeCell ref="G13:G14"/>
    <mergeCell ref="C139:E139"/>
    <mergeCell ref="C76:E76"/>
    <mergeCell ref="C98:E98"/>
    <mergeCell ref="C99:E99"/>
    <mergeCell ref="E6:J6"/>
    <mergeCell ref="E1:J1"/>
    <mergeCell ref="E2:J2"/>
    <mergeCell ref="E3:J3"/>
    <mergeCell ref="E4:J4"/>
    <mergeCell ref="E5:J5"/>
    <mergeCell ref="E7:J7"/>
    <mergeCell ref="E8:J8"/>
    <mergeCell ref="E9:J9"/>
    <mergeCell ref="E10:J10"/>
    <mergeCell ref="E11:J11"/>
    <mergeCell ref="C204:E204"/>
    <mergeCell ref="C217:E217"/>
    <mergeCell ref="C240:E240"/>
    <mergeCell ref="C140:E140"/>
    <mergeCell ref="C197:E197"/>
    <mergeCell ref="C62:E62"/>
    <mergeCell ref="C16:E16"/>
    <mergeCell ref="C40:E40"/>
    <mergeCell ref="C49:E49"/>
    <mergeCell ref="C184:E184"/>
    <mergeCell ref="C152:E152"/>
    <mergeCell ref="C172:E172"/>
    <mergeCell ref="C119:E119"/>
    <mergeCell ref="C257:E257"/>
    <mergeCell ref="C282:E282"/>
    <mergeCell ref="C312:E312"/>
    <mergeCell ref="C313:E313"/>
    <mergeCell ref="C331:E331"/>
    <mergeCell ref="C498:F498"/>
    <mergeCell ref="H498:I498"/>
    <mergeCell ref="C466:E466"/>
    <mergeCell ref="C488:E488"/>
    <mergeCell ref="C492:I492"/>
    <mergeCell ref="C493:F493"/>
    <mergeCell ref="G493:J493"/>
    <mergeCell ref="C494:F494"/>
    <mergeCell ref="G494:J494"/>
    <mergeCell ref="C495:F495"/>
    <mergeCell ref="G495:I495"/>
    <mergeCell ref="C496:F496"/>
    <mergeCell ref="H496:I496"/>
    <mergeCell ref="C497:F497"/>
    <mergeCell ref="H497:I497"/>
    <mergeCell ref="C457:E457"/>
    <mergeCell ref="C358:E358"/>
    <mergeCell ref="C386:E386"/>
    <mergeCell ref="C394:E394"/>
    <mergeCell ref="C401:E401"/>
    <mergeCell ref="C405:E405"/>
    <mergeCell ref="C411:E411"/>
    <mergeCell ref="C415:E415"/>
    <mergeCell ref="C423:E423"/>
    <mergeCell ref="C433:E433"/>
    <mergeCell ref="C435:E435"/>
    <mergeCell ref="C439:E439"/>
  </mergeCells>
  <conditionalFormatting sqref="C18:I25">
    <cfRule type="expression" dxfId="23" priority="7">
      <formula>$G18&gt;0</formula>
    </cfRule>
  </conditionalFormatting>
  <conditionalFormatting sqref="C27:I39 C41:I48">
    <cfRule type="expression" dxfId="22" priority="6">
      <formula>$G27&gt;0</formula>
    </cfRule>
  </conditionalFormatting>
  <conditionalFormatting sqref="C82:I82">
    <cfRule type="expression" dxfId="21" priority="8">
      <formula>$G$82&gt;0</formula>
    </cfRule>
  </conditionalFormatting>
  <conditionalFormatting sqref="C146:I148 C150:I151">
    <cfRule type="expression" dxfId="20" priority="4">
      <formula>$G146&gt;0</formula>
    </cfRule>
  </conditionalFormatting>
  <conditionalFormatting sqref="C251:I256">
    <cfRule type="expression" dxfId="19" priority="3">
      <formula>$G251&gt;0</formula>
    </cfRule>
  </conditionalFormatting>
  <conditionalFormatting sqref="C258:I281">
    <cfRule type="expression" dxfId="18" priority="1">
      <formula>$G258&gt;0</formula>
    </cfRule>
  </conditionalFormatting>
  <conditionalFormatting sqref="C51:J52 J53 C54:J58 J59 C60:J61 J62:J63 C64:J66 J67 C68:J71 J72 C73:J75 J76:J77 C78:J80 J81 C82:J89 J90 C91:J97 J98:J100 C101:J107 J108 C109:J113 J114 C115:J118 J119:J120 C121:J127 J128 C129:J133 J134 C135:J138 J139:J141 C142:J144 J145:J153 C154:J158 J159 C160:J168 J169 C170:J171 J172:J173 C174:J175 J176 C177:J179 J180 C181:J183 J184:J185 C186:J187 J188 C189:J192 J193 C194:J196 J197 C198:J203 J204:J205 C206:J209 J210 C211:J216 J217:J218 C219:J222 J223 C224:J235 J236 C237:J239 J240:J241 C242:J242 J243 C244:J249 J250:J283 C284:J293 J294 C295:J298 J299 C300:J302 J303 C304:J307 J308 C309:J311 J312:J314 C315:J320 J321 C322:J330 J331:J332 C333:J335 J336 C337:J343 J344 C345:J346 J347 C348:J353 J354 C355:J357 J358:J359 C360:J361 J362 C363:J377 J378 C379:J382 J383 C384:J385 J386 C387:J393 J394 C395:J400 J401 C402:J404 J405 C406:J410 J411 C412:J414 J415 C416:J422 J423 C424:J432 J433 C434:J434 J435 C436:J438 J439 C440:J456 J457 C458:J465 J466 C467:J487 J488 C489:J489">
    <cfRule type="expression" dxfId="17" priority="5">
      <formula>$G51&gt;0</formula>
    </cfRule>
  </conditionalFormatting>
  <conditionalFormatting sqref="G82">
    <cfRule type="cellIs" dxfId="16" priority="9" operator="greaterThan">
      <formula>0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9"/>
  <sheetViews>
    <sheetView topLeftCell="A4" zoomScale="110" zoomScaleNormal="110" workbookViewId="0">
      <selection activeCell="L31" sqref="L31"/>
    </sheetView>
  </sheetViews>
  <sheetFormatPr defaultColWidth="9.140625" defaultRowHeight="15" x14ac:dyDescent="0.25"/>
  <cols>
    <col min="1" max="1" width="67.7109375" style="215" customWidth="1"/>
    <col min="2" max="2" width="9.140625" style="215"/>
    <col min="3" max="3" width="11.42578125" style="215" customWidth="1"/>
    <col min="4" max="4" width="9.140625" style="215"/>
    <col min="5" max="5" width="0" style="215" hidden="1" customWidth="1"/>
    <col min="6" max="6" width="9.140625" style="215"/>
    <col min="7" max="7" width="15.85546875" style="215" bestFit="1" customWidth="1"/>
    <col min="8" max="8" width="18.28515625" style="215" customWidth="1"/>
    <col min="9" max="16384" width="9.140625" style="215"/>
  </cols>
  <sheetData>
    <row r="1" spans="1:8" ht="20.25" customHeight="1" x14ac:dyDescent="0.25">
      <c r="A1" s="179" t="s">
        <v>458</v>
      </c>
      <c r="B1" s="399"/>
      <c r="C1" s="399"/>
      <c r="D1" s="399"/>
      <c r="E1" s="399"/>
      <c r="F1" s="399"/>
      <c r="G1" s="400"/>
    </row>
    <row r="2" spans="1:8" ht="18.399999999999999" customHeight="1" x14ac:dyDescent="0.25">
      <c r="A2" s="180" t="s">
        <v>1</v>
      </c>
      <c r="B2" s="401">
        <v>10</v>
      </c>
      <c r="C2" s="401"/>
      <c r="D2" s="401"/>
      <c r="E2" s="401"/>
      <c r="F2" s="401"/>
      <c r="G2" s="402"/>
    </row>
    <row r="3" spans="1:8" ht="17.25" customHeight="1" x14ac:dyDescent="0.25">
      <c r="A3" s="180" t="s">
        <v>2</v>
      </c>
      <c r="B3" s="403" t="s">
        <v>3</v>
      </c>
      <c r="C3" s="403"/>
      <c r="D3" s="403"/>
      <c r="E3" s="403"/>
      <c r="F3" s="403"/>
      <c r="G3" s="404"/>
    </row>
    <row r="4" spans="1:8" ht="16.149999999999999" customHeight="1" x14ac:dyDescent="0.25">
      <c r="A4" s="180" t="s">
        <v>4</v>
      </c>
      <c r="B4" s="403"/>
      <c r="C4" s="403"/>
      <c r="D4" s="403"/>
      <c r="E4" s="403"/>
      <c r="F4" s="403"/>
      <c r="G4" s="404"/>
    </row>
    <row r="5" spans="1:8" ht="17.25" customHeight="1" thickBot="1" x14ac:dyDescent="0.3">
      <c r="A5" s="181" t="s">
        <v>5</v>
      </c>
      <c r="B5" s="405">
        <v>0</v>
      </c>
      <c r="C5" s="405"/>
      <c r="D5" s="405"/>
      <c r="E5" s="405"/>
      <c r="F5" s="405"/>
      <c r="G5" s="406"/>
    </row>
    <row r="6" spans="1:8" ht="16.5" thickBot="1" x14ac:dyDescent="0.3">
      <c r="A6" s="182"/>
      <c r="B6" s="407"/>
      <c r="C6" s="407"/>
      <c r="D6" s="407"/>
      <c r="E6" s="407"/>
      <c r="F6" s="407"/>
      <c r="G6" s="408"/>
    </row>
    <row r="7" spans="1:8" x14ac:dyDescent="0.25">
      <c r="A7" s="183" t="s">
        <v>6</v>
      </c>
      <c r="B7" s="409"/>
      <c r="C7" s="409"/>
      <c r="D7" s="409"/>
      <c r="E7" s="409"/>
      <c r="F7" s="409"/>
      <c r="G7" s="410"/>
    </row>
    <row r="8" spans="1:8" ht="15.4" customHeight="1" x14ac:dyDescent="0.25">
      <c r="A8" s="184" t="s">
        <v>459</v>
      </c>
      <c r="B8" s="409"/>
      <c r="C8" s="409"/>
      <c r="D8" s="409"/>
      <c r="E8" s="409"/>
      <c r="F8" s="409"/>
      <c r="G8" s="410"/>
    </row>
    <row r="9" spans="1:8" ht="16.5" thickBot="1" x14ac:dyDescent="0.3">
      <c r="A9" s="185"/>
      <c r="B9" s="411"/>
      <c r="C9" s="411"/>
      <c r="D9" s="411"/>
      <c r="E9" s="411"/>
      <c r="F9" s="411"/>
      <c r="G9" s="412"/>
    </row>
    <row r="10" spans="1:8" ht="21.4" customHeight="1" x14ac:dyDescent="0.25">
      <c r="A10" s="186" t="s">
        <v>460</v>
      </c>
      <c r="B10" s="413"/>
      <c r="C10" s="414"/>
      <c r="D10" s="414"/>
      <c r="E10" s="414"/>
      <c r="F10" s="414"/>
      <c r="G10" s="415"/>
    </row>
    <row r="11" spans="1:8" ht="18" customHeight="1" thickBot="1" x14ac:dyDescent="0.3">
      <c r="A11" s="187" t="s">
        <v>9</v>
      </c>
      <c r="B11" s="416"/>
      <c r="C11" s="417"/>
      <c r="D11" s="417"/>
      <c r="E11" s="417"/>
      <c r="F11" s="417"/>
      <c r="G11" s="418"/>
    </row>
    <row r="13" spans="1:8" ht="45" x14ac:dyDescent="0.25">
      <c r="A13" s="264" t="s">
        <v>10</v>
      </c>
      <c r="B13" s="265" t="s">
        <v>461</v>
      </c>
      <c r="C13" s="266" t="s">
        <v>462</v>
      </c>
      <c r="D13" s="267" t="s">
        <v>463</v>
      </c>
      <c r="E13" s="190" t="s">
        <v>464</v>
      </c>
      <c r="F13" s="267" t="s">
        <v>465</v>
      </c>
      <c r="G13" s="267" t="s">
        <v>15</v>
      </c>
      <c r="H13" s="272" t="s">
        <v>466</v>
      </c>
    </row>
    <row r="14" spans="1:8" ht="15.75" x14ac:dyDescent="0.25">
      <c r="A14" s="191" t="s">
        <v>467</v>
      </c>
      <c r="B14" s="192"/>
      <c r="C14" s="192"/>
      <c r="D14" s="193">
        <f>SUM(D15:D32)</f>
        <v>0</v>
      </c>
      <c r="E14" s="194"/>
      <c r="F14" s="194"/>
      <c r="G14" s="194"/>
      <c r="H14" s="271"/>
    </row>
    <row r="15" spans="1:8" x14ac:dyDescent="0.25">
      <c r="A15" s="195" t="s">
        <v>63</v>
      </c>
      <c r="B15" s="196">
        <v>60</v>
      </c>
      <c r="C15" s="197">
        <v>360</v>
      </c>
      <c r="D15" s="198"/>
      <c r="E15" s="199">
        <v>0</v>
      </c>
      <c r="F15" s="200">
        <f>(B15*D15)/B2</f>
        <v>0</v>
      </c>
      <c r="G15" s="201">
        <f>C15*D15</f>
        <v>0</v>
      </c>
      <c r="H15" s="271"/>
    </row>
    <row r="16" spans="1:8" x14ac:dyDescent="0.25">
      <c r="A16" s="195" t="s">
        <v>65</v>
      </c>
      <c r="B16" s="196">
        <v>60</v>
      </c>
      <c r="C16" s="197">
        <v>380</v>
      </c>
      <c r="D16" s="198"/>
      <c r="E16" s="199">
        <v>0</v>
      </c>
      <c r="F16" s="200">
        <f>(B16*D16)/B2</f>
        <v>0</v>
      </c>
      <c r="G16" s="201">
        <f t="shared" ref="G16:G57" si="0">C16*D16</f>
        <v>0</v>
      </c>
      <c r="H16" s="271"/>
    </row>
    <row r="17" spans="1:8" x14ac:dyDescent="0.25">
      <c r="A17" s="195" t="s">
        <v>60</v>
      </c>
      <c r="B17" s="196">
        <v>80</v>
      </c>
      <c r="C17" s="197">
        <v>355</v>
      </c>
      <c r="D17" s="257"/>
      <c r="E17" s="199">
        <v>0</v>
      </c>
      <c r="F17" s="200">
        <f>(B17*D17)/B2</f>
        <v>0</v>
      </c>
      <c r="G17" s="201">
        <f t="shared" si="0"/>
        <v>0</v>
      </c>
      <c r="H17" s="271"/>
    </row>
    <row r="18" spans="1:8" x14ac:dyDescent="0.25">
      <c r="A18" s="195" t="s">
        <v>62</v>
      </c>
      <c r="B18" s="196">
        <v>80</v>
      </c>
      <c r="C18" s="197">
        <v>360</v>
      </c>
      <c r="D18" s="198"/>
      <c r="E18" s="199">
        <v>0</v>
      </c>
      <c r="F18" s="200">
        <f>(B18*D18)/B2</f>
        <v>0</v>
      </c>
      <c r="G18" s="201">
        <f t="shared" si="0"/>
        <v>0</v>
      </c>
      <c r="H18" s="271"/>
    </row>
    <row r="19" spans="1:8" x14ac:dyDescent="0.25">
      <c r="A19" s="195" t="s">
        <v>468</v>
      </c>
      <c r="B19" s="196">
        <v>50</v>
      </c>
      <c r="C19" s="197">
        <v>140</v>
      </c>
      <c r="D19" s="198"/>
      <c r="E19" s="199">
        <v>0</v>
      </c>
      <c r="F19" s="200">
        <f>(B19*D19)/B2</f>
        <v>0</v>
      </c>
      <c r="G19" s="201">
        <f t="shared" si="0"/>
        <v>0</v>
      </c>
      <c r="H19" s="271"/>
    </row>
    <row r="20" spans="1:8" x14ac:dyDescent="0.25">
      <c r="A20" s="195" t="s">
        <v>218</v>
      </c>
      <c r="B20" s="196">
        <v>30</v>
      </c>
      <c r="C20" s="197">
        <v>100</v>
      </c>
      <c r="D20" s="198"/>
      <c r="E20" s="199">
        <v>0</v>
      </c>
      <c r="F20" s="200">
        <f>(B20*D20)/B2</f>
        <v>0</v>
      </c>
      <c r="G20" s="201">
        <f t="shared" si="0"/>
        <v>0</v>
      </c>
      <c r="H20" s="271"/>
    </row>
    <row r="21" spans="1:8" x14ac:dyDescent="0.25">
      <c r="A21" s="195" t="s">
        <v>214</v>
      </c>
      <c r="B21" s="196">
        <v>30</v>
      </c>
      <c r="C21" s="197">
        <v>160</v>
      </c>
      <c r="D21" s="198"/>
      <c r="E21" s="199">
        <v>0</v>
      </c>
      <c r="F21" s="200">
        <f>(B21*D21)/B2</f>
        <v>0</v>
      </c>
      <c r="G21" s="201">
        <f t="shared" si="0"/>
        <v>0</v>
      </c>
      <c r="H21" s="271"/>
    </row>
    <row r="22" spans="1:8" x14ac:dyDescent="0.25">
      <c r="A22" s="195" t="s">
        <v>210</v>
      </c>
      <c r="B22" s="196">
        <v>75</v>
      </c>
      <c r="C22" s="197">
        <v>230</v>
      </c>
      <c r="D22" s="198"/>
      <c r="E22" s="199">
        <v>0</v>
      </c>
      <c r="F22" s="200">
        <f>(B22*D22)/B2</f>
        <v>0</v>
      </c>
      <c r="G22" s="201">
        <f t="shared" si="0"/>
        <v>0</v>
      </c>
      <c r="H22" s="271"/>
    </row>
    <row r="23" spans="1:8" x14ac:dyDescent="0.25">
      <c r="A23" s="195" t="s">
        <v>211</v>
      </c>
      <c r="B23" s="196">
        <v>75</v>
      </c>
      <c r="C23" s="197">
        <v>230</v>
      </c>
      <c r="D23" s="198"/>
      <c r="E23" s="199">
        <v>0</v>
      </c>
      <c r="F23" s="200">
        <f>(B23*D23)/B2</f>
        <v>0</v>
      </c>
      <c r="G23" s="201">
        <f t="shared" si="0"/>
        <v>0</v>
      </c>
      <c r="H23" s="271"/>
    </row>
    <row r="24" spans="1:8" x14ac:dyDescent="0.25">
      <c r="A24" s="195" t="s">
        <v>208</v>
      </c>
      <c r="B24" s="196">
        <v>50</v>
      </c>
      <c r="C24" s="197">
        <v>150</v>
      </c>
      <c r="D24" s="198"/>
      <c r="E24" s="199">
        <v>0</v>
      </c>
      <c r="F24" s="200">
        <f>(B24*D24)/B2</f>
        <v>0</v>
      </c>
      <c r="G24" s="201">
        <f t="shared" si="0"/>
        <v>0</v>
      </c>
      <c r="H24" s="271"/>
    </row>
    <row r="25" spans="1:8" x14ac:dyDescent="0.25">
      <c r="A25" s="195" t="s">
        <v>205</v>
      </c>
      <c r="B25" s="196">
        <v>50</v>
      </c>
      <c r="C25" s="197">
        <v>340</v>
      </c>
      <c r="D25" s="198"/>
      <c r="E25" s="199">
        <v>0</v>
      </c>
      <c r="F25" s="200">
        <f>(B25*D25)/B2</f>
        <v>0</v>
      </c>
      <c r="G25" s="201">
        <f t="shared" si="0"/>
        <v>0</v>
      </c>
      <c r="H25" s="271"/>
    </row>
    <row r="26" spans="1:8" x14ac:dyDescent="0.25">
      <c r="A26" s="195" t="s">
        <v>206</v>
      </c>
      <c r="B26" s="196">
        <v>45</v>
      </c>
      <c r="C26" s="197">
        <v>300</v>
      </c>
      <c r="D26" s="198"/>
      <c r="E26" s="199">
        <v>0</v>
      </c>
      <c r="F26" s="200">
        <f>(B26*D26)/B2</f>
        <v>0</v>
      </c>
      <c r="G26" s="201">
        <f t="shared" si="0"/>
        <v>0</v>
      </c>
      <c r="H26" s="271"/>
    </row>
    <row r="27" spans="1:8" x14ac:dyDescent="0.25">
      <c r="A27" s="195" t="s">
        <v>67</v>
      </c>
      <c r="B27" s="196">
        <v>40</v>
      </c>
      <c r="C27" s="197">
        <v>260</v>
      </c>
      <c r="D27" s="198"/>
      <c r="E27" s="199">
        <v>0</v>
      </c>
      <c r="F27" s="200">
        <f>(B27*D27)/B2</f>
        <v>0</v>
      </c>
      <c r="G27" s="201">
        <f t="shared" si="0"/>
        <v>0</v>
      </c>
      <c r="H27" s="271"/>
    </row>
    <row r="28" spans="1:8" x14ac:dyDescent="0.25">
      <c r="A28" s="195" t="s">
        <v>70</v>
      </c>
      <c r="B28" s="196">
        <v>40</v>
      </c>
      <c r="C28" s="197">
        <v>230</v>
      </c>
      <c r="D28" s="198"/>
      <c r="E28" s="199">
        <v>0</v>
      </c>
      <c r="F28" s="200">
        <f>(B28*D28)/B2</f>
        <v>0</v>
      </c>
      <c r="G28" s="201">
        <f t="shared" si="0"/>
        <v>0</v>
      </c>
      <c r="H28" s="271"/>
    </row>
    <row r="29" spans="1:8" x14ac:dyDescent="0.25">
      <c r="A29" s="195" t="s">
        <v>74</v>
      </c>
      <c r="B29" s="196">
        <v>40</v>
      </c>
      <c r="C29" s="197">
        <v>200</v>
      </c>
      <c r="D29" s="198"/>
      <c r="E29" s="199">
        <v>0</v>
      </c>
      <c r="F29" s="200">
        <f>(B29*D29)/B2</f>
        <v>0</v>
      </c>
      <c r="G29" s="201">
        <f t="shared" si="0"/>
        <v>0</v>
      </c>
      <c r="H29" s="271"/>
    </row>
    <row r="30" spans="1:8" x14ac:dyDescent="0.25">
      <c r="A30" s="195" t="s">
        <v>39</v>
      </c>
      <c r="B30" s="196">
        <v>10</v>
      </c>
      <c r="C30" s="197">
        <v>190</v>
      </c>
      <c r="D30" s="198"/>
      <c r="E30" s="199">
        <v>0</v>
      </c>
      <c r="F30" s="200">
        <f>(B30*D30)/B2</f>
        <v>0</v>
      </c>
      <c r="G30" s="201">
        <f t="shared" si="0"/>
        <v>0</v>
      </c>
      <c r="H30" s="271"/>
    </row>
    <row r="31" spans="1:8" x14ac:dyDescent="0.25">
      <c r="A31" s="195" t="s">
        <v>52</v>
      </c>
      <c r="B31" s="196">
        <v>12</v>
      </c>
      <c r="C31" s="197">
        <v>250</v>
      </c>
      <c r="D31" s="198"/>
      <c r="E31" s="199">
        <v>0</v>
      </c>
      <c r="F31" s="200">
        <f>(B31*D31)/B2</f>
        <v>0</v>
      </c>
      <c r="G31" s="201">
        <f t="shared" si="0"/>
        <v>0</v>
      </c>
      <c r="H31" s="271"/>
    </row>
    <row r="32" spans="1:8" x14ac:dyDescent="0.25">
      <c r="A32" s="195" t="s">
        <v>51</v>
      </c>
      <c r="B32" s="196">
        <v>12</v>
      </c>
      <c r="C32" s="197">
        <v>210</v>
      </c>
      <c r="D32" s="198"/>
      <c r="E32" s="199">
        <v>0</v>
      </c>
      <c r="F32" s="200">
        <f>(B32*D32)/B2</f>
        <v>0</v>
      </c>
      <c r="G32" s="201">
        <f t="shared" si="0"/>
        <v>0</v>
      </c>
      <c r="H32" s="271"/>
    </row>
    <row r="33" spans="1:8" ht="15.75" x14ac:dyDescent="0.25">
      <c r="A33" s="191" t="s">
        <v>469</v>
      </c>
      <c r="B33" s="192"/>
      <c r="C33" s="192"/>
      <c r="D33" s="202">
        <f>SUM(D35:D39)</f>
        <v>0</v>
      </c>
      <c r="E33" s="194"/>
      <c r="F33" s="216"/>
      <c r="G33" s="217"/>
      <c r="H33" s="271"/>
    </row>
    <row r="34" spans="1:8" x14ac:dyDescent="0.25">
      <c r="A34" s="195" t="s">
        <v>53</v>
      </c>
      <c r="B34" s="196">
        <v>45</v>
      </c>
      <c r="C34" s="197">
        <v>190</v>
      </c>
      <c r="D34" s="198"/>
      <c r="E34" s="199">
        <v>0</v>
      </c>
      <c r="F34" s="200">
        <f>(B34*D34)/B2</f>
        <v>0</v>
      </c>
      <c r="G34" s="201">
        <f t="shared" si="0"/>
        <v>0</v>
      </c>
      <c r="H34" s="271"/>
    </row>
    <row r="35" spans="1:8" x14ac:dyDescent="0.25">
      <c r="A35" s="195" t="s">
        <v>89</v>
      </c>
      <c r="B35" s="196">
        <v>400</v>
      </c>
      <c r="C35" s="197">
        <v>1100</v>
      </c>
      <c r="D35" s="198"/>
      <c r="E35" s="199">
        <v>0</v>
      </c>
      <c r="F35" s="200">
        <f>(B35*D35)/B2</f>
        <v>0</v>
      </c>
      <c r="G35" s="201">
        <f t="shared" si="0"/>
        <v>0</v>
      </c>
      <c r="H35" s="271"/>
    </row>
    <row r="36" spans="1:8" x14ac:dyDescent="0.25">
      <c r="A36" s="195" t="s">
        <v>470</v>
      </c>
      <c r="B36" s="196">
        <v>180</v>
      </c>
      <c r="C36" s="197">
        <v>975</v>
      </c>
      <c r="D36" s="198"/>
      <c r="E36" s="199">
        <v>0</v>
      </c>
      <c r="F36" s="200">
        <f>(B36*D36)/B2</f>
        <v>0</v>
      </c>
      <c r="G36" s="201">
        <f t="shared" si="0"/>
        <v>0</v>
      </c>
      <c r="H36" s="271"/>
    </row>
    <row r="37" spans="1:8" x14ac:dyDescent="0.25">
      <c r="A37" s="195" t="s">
        <v>471</v>
      </c>
      <c r="B37" s="196">
        <v>120</v>
      </c>
      <c r="C37" s="197">
        <v>990</v>
      </c>
      <c r="D37" s="198"/>
      <c r="E37" s="199">
        <v>0</v>
      </c>
      <c r="F37" s="200">
        <f>(B37*D37)/B2</f>
        <v>0</v>
      </c>
      <c r="G37" s="201">
        <f t="shared" si="0"/>
        <v>0</v>
      </c>
      <c r="H37" s="271"/>
    </row>
    <row r="38" spans="1:8" x14ac:dyDescent="0.25">
      <c r="A38" s="195" t="s">
        <v>109</v>
      </c>
      <c r="B38" s="196">
        <v>120</v>
      </c>
      <c r="C38" s="197">
        <v>670</v>
      </c>
      <c r="D38" s="198"/>
      <c r="E38" s="199">
        <v>0</v>
      </c>
      <c r="F38" s="200">
        <f>(B38*D38)/B2</f>
        <v>0</v>
      </c>
      <c r="G38" s="201">
        <f t="shared" si="0"/>
        <v>0</v>
      </c>
      <c r="H38" s="271"/>
    </row>
    <row r="39" spans="1:8" x14ac:dyDescent="0.25">
      <c r="A39" s="195" t="s">
        <v>472</v>
      </c>
      <c r="B39" s="196">
        <v>150</v>
      </c>
      <c r="C39" s="197">
        <v>1000</v>
      </c>
      <c r="D39" s="198"/>
      <c r="E39" s="199">
        <v>0</v>
      </c>
      <c r="F39" s="200">
        <f>(B39*D39)/B2</f>
        <v>0</v>
      </c>
      <c r="G39" s="201">
        <f t="shared" si="0"/>
        <v>0</v>
      </c>
      <c r="H39" s="271"/>
    </row>
    <row r="40" spans="1:8" ht="15.75" x14ac:dyDescent="0.25">
      <c r="A40" s="191" t="s">
        <v>473</v>
      </c>
      <c r="B40" s="192"/>
      <c r="C40" s="192"/>
      <c r="D40" s="246">
        <f>SUM(D42:D47)+D48+D51</f>
        <v>0</v>
      </c>
      <c r="E40" s="194"/>
      <c r="F40" s="216"/>
      <c r="G40" s="217"/>
      <c r="H40" s="271"/>
    </row>
    <row r="41" spans="1:8" x14ac:dyDescent="0.25">
      <c r="A41" s="195" t="s">
        <v>474</v>
      </c>
      <c r="B41" s="196">
        <v>100</v>
      </c>
      <c r="C41" s="197">
        <v>550</v>
      </c>
      <c r="D41" s="198"/>
      <c r="E41" s="199">
        <v>0</v>
      </c>
      <c r="F41" s="200">
        <f>(B41*D41)/B2</f>
        <v>0</v>
      </c>
      <c r="G41" s="201">
        <f t="shared" si="0"/>
        <v>0</v>
      </c>
      <c r="H41" s="271"/>
    </row>
    <row r="42" spans="1:8" x14ac:dyDescent="0.25">
      <c r="A42" s="195" t="s">
        <v>475</v>
      </c>
      <c r="B42" s="196">
        <v>100</v>
      </c>
      <c r="C42" s="197">
        <v>550</v>
      </c>
      <c r="D42" s="198"/>
      <c r="E42" s="199">
        <v>0</v>
      </c>
      <c r="F42" s="200">
        <f>(B42*D42)/B2</f>
        <v>0</v>
      </c>
      <c r="G42" s="201">
        <f t="shared" si="0"/>
        <v>0</v>
      </c>
      <c r="H42" s="271"/>
    </row>
    <row r="43" spans="1:8" x14ac:dyDescent="0.25">
      <c r="A43" s="195" t="s">
        <v>476</v>
      </c>
      <c r="B43" s="196">
        <v>150</v>
      </c>
      <c r="C43" s="197">
        <v>780</v>
      </c>
      <c r="D43" s="198"/>
      <c r="E43" s="199">
        <v>0</v>
      </c>
      <c r="F43" s="200">
        <f>(B43*D43)/B2</f>
        <v>0</v>
      </c>
      <c r="G43" s="201">
        <f t="shared" si="0"/>
        <v>0</v>
      </c>
      <c r="H43" s="271"/>
    </row>
    <row r="44" spans="1:8" x14ac:dyDescent="0.25">
      <c r="A44" s="195" t="s">
        <v>477</v>
      </c>
      <c r="B44" s="196">
        <v>180</v>
      </c>
      <c r="C44" s="197">
        <v>700</v>
      </c>
      <c r="D44" s="198"/>
      <c r="E44" s="199">
        <v>0</v>
      </c>
      <c r="F44" s="200">
        <f>(B44*D44)/B2</f>
        <v>0</v>
      </c>
      <c r="G44" s="201">
        <f t="shared" si="0"/>
        <v>0</v>
      </c>
      <c r="H44" s="271"/>
    </row>
    <row r="45" spans="1:8" x14ac:dyDescent="0.25">
      <c r="A45" s="195" t="s">
        <v>478</v>
      </c>
      <c r="B45" s="196">
        <v>180</v>
      </c>
      <c r="C45" s="197">
        <v>550</v>
      </c>
      <c r="D45" s="198"/>
      <c r="E45" s="199">
        <v>0</v>
      </c>
      <c r="F45" s="200">
        <f>(B45*D45)/B2</f>
        <v>0</v>
      </c>
      <c r="G45" s="201">
        <f t="shared" si="0"/>
        <v>0</v>
      </c>
      <c r="H45" s="271"/>
    </row>
    <row r="46" spans="1:8" x14ac:dyDescent="0.25">
      <c r="A46" s="195" t="s">
        <v>479</v>
      </c>
      <c r="B46" s="196">
        <v>300</v>
      </c>
      <c r="C46" s="197">
        <v>1350</v>
      </c>
      <c r="D46" s="198"/>
      <c r="E46" s="199">
        <v>0</v>
      </c>
      <c r="F46" s="200">
        <f>(B46*D46)/B2</f>
        <v>0</v>
      </c>
      <c r="G46" s="201">
        <f t="shared" si="0"/>
        <v>0</v>
      </c>
      <c r="H46" s="271"/>
    </row>
    <row r="47" spans="1:8" x14ac:dyDescent="0.25">
      <c r="A47" s="195" t="s">
        <v>480</v>
      </c>
      <c r="B47" s="196">
        <v>180</v>
      </c>
      <c r="C47" s="197">
        <v>420</v>
      </c>
      <c r="D47" s="198"/>
      <c r="E47" s="199">
        <v>0</v>
      </c>
      <c r="F47" s="200">
        <f>(B47*D47)/B2</f>
        <v>0</v>
      </c>
      <c r="G47" s="201">
        <f t="shared" si="0"/>
        <v>0</v>
      </c>
      <c r="H47" s="271"/>
    </row>
    <row r="48" spans="1:8" ht="18.75" x14ac:dyDescent="0.3">
      <c r="A48" s="203" t="s">
        <v>481</v>
      </c>
      <c r="B48" s="196"/>
      <c r="C48" s="196"/>
      <c r="D48" s="245">
        <f>SUM(D49:D50)</f>
        <v>0</v>
      </c>
      <c r="E48" s="196">
        <v>0</v>
      </c>
      <c r="F48" s="196"/>
      <c r="G48" s="196"/>
      <c r="H48" s="271"/>
    </row>
    <row r="49" spans="1:8" x14ac:dyDescent="0.25">
      <c r="A49" s="195" t="s">
        <v>132</v>
      </c>
      <c r="B49" s="196">
        <v>60</v>
      </c>
      <c r="C49" s="197">
        <v>400</v>
      </c>
      <c r="D49" s="198"/>
      <c r="E49" s="199">
        <v>0</v>
      </c>
      <c r="F49" s="200">
        <f>(B49*D49)/B2</f>
        <v>0</v>
      </c>
      <c r="G49" s="201">
        <f t="shared" si="0"/>
        <v>0</v>
      </c>
      <c r="H49" s="271"/>
    </row>
    <row r="50" spans="1:8" x14ac:dyDescent="0.25">
      <c r="A50" s="195" t="s">
        <v>133</v>
      </c>
      <c r="B50" s="196">
        <v>60</v>
      </c>
      <c r="C50" s="197">
        <v>300</v>
      </c>
      <c r="D50" s="198"/>
      <c r="E50" s="199">
        <v>0</v>
      </c>
      <c r="F50" s="200">
        <f>(B50*D50)/B2</f>
        <v>0</v>
      </c>
      <c r="G50" s="201">
        <f t="shared" si="0"/>
        <v>0</v>
      </c>
      <c r="H50" s="271"/>
    </row>
    <row r="51" spans="1:8" ht="18.75" x14ac:dyDescent="0.3">
      <c r="A51" s="203" t="s">
        <v>482</v>
      </c>
      <c r="B51" s="196"/>
      <c r="C51" s="197"/>
      <c r="D51" s="204">
        <f>SUM(D52:D57)</f>
        <v>0</v>
      </c>
      <c r="E51" s="204">
        <v>5</v>
      </c>
      <c r="F51" s="204"/>
      <c r="G51" s="204"/>
      <c r="H51" s="271"/>
    </row>
    <row r="52" spans="1:8" x14ac:dyDescent="0.25">
      <c r="A52" s="195" t="s">
        <v>144</v>
      </c>
      <c r="B52" s="196">
        <v>40</v>
      </c>
      <c r="C52" s="197">
        <v>440</v>
      </c>
      <c r="D52" s="198"/>
      <c r="E52" s="199">
        <v>0</v>
      </c>
      <c r="F52" s="200">
        <f>(B52*D52)/B2</f>
        <v>0</v>
      </c>
      <c r="G52" s="201">
        <f t="shared" si="0"/>
        <v>0</v>
      </c>
      <c r="H52" s="271"/>
    </row>
    <row r="53" spans="1:8" x14ac:dyDescent="0.25">
      <c r="A53" s="195" t="s">
        <v>145</v>
      </c>
      <c r="B53" s="196">
        <v>30</v>
      </c>
      <c r="C53" s="197">
        <v>290</v>
      </c>
      <c r="D53" s="198"/>
      <c r="E53" s="199">
        <v>0</v>
      </c>
      <c r="F53" s="200">
        <f>(B53*D53)/B2</f>
        <v>0</v>
      </c>
      <c r="G53" s="201">
        <f t="shared" si="0"/>
        <v>0</v>
      </c>
      <c r="H53" s="271"/>
    </row>
    <row r="54" spans="1:8" x14ac:dyDescent="0.25">
      <c r="A54" s="195" t="s">
        <v>148</v>
      </c>
      <c r="B54" s="196">
        <v>50</v>
      </c>
      <c r="C54" s="197">
        <v>210</v>
      </c>
      <c r="D54" s="198"/>
      <c r="E54" s="199">
        <v>0</v>
      </c>
      <c r="F54" s="200">
        <f>(B54*D54)/B2</f>
        <v>0</v>
      </c>
      <c r="G54" s="201">
        <f t="shared" si="0"/>
        <v>0</v>
      </c>
      <c r="H54" s="271"/>
    </row>
    <row r="55" spans="1:8" x14ac:dyDescent="0.25">
      <c r="A55" s="195" t="s">
        <v>147</v>
      </c>
      <c r="B55" s="196">
        <v>40</v>
      </c>
      <c r="C55" s="197">
        <v>170</v>
      </c>
      <c r="D55" s="198"/>
      <c r="E55" s="199">
        <v>0</v>
      </c>
      <c r="F55" s="200">
        <f>(B55*D55)/B2</f>
        <v>0</v>
      </c>
      <c r="G55" s="201">
        <f t="shared" si="0"/>
        <v>0</v>
      </c>
      <c r="H55" s="271"/>
    </row>
    <row r="56" spans="1:8" x14ac:dyDescent="0.25">
      <c r="A56" s="195" t="s">
        <v>150</v>
      </c>
      <c r="B56" s="196">
        <v>60</v>
      </c>
      <c r="C56" s="197">
        <v>160</v>
      </c>
      <c r="D56" s="198"/>
      <c r="E56" s="199">
        <v>0</v>
      </c>
      <c r="F56" s="200">
        <f>(B56*D56)/B2</f>
        <v>0</v>
      </c>
      <c r="G56" s="201">
        <f t="shared" si="0"/>
        <v>0</v>
      </c>
      <c r="H56" s="271"/>
    </row>
    <row r="57" spans="1:8" x14ac:dyDescent="0.25">
      <c r="A57" s="195" t="s">
        <v>151</v>
      </c>
      <c r="B57" s="196">
        <v>40</v>
      </c>
      <c r="C57" s="197">
        <v>110</v>
      </c>
      <c r="D57" s="198"/>
      <c r="E57" s="199">
        <v>0</v>
      </c>
      <c r="F57" s="200">
        <f>(B57*D57)/B2</f>
        <v>0</v>
      </c>
      <c r="G57" s="201">
        <f t="shared" si="0"/>
        <v>0</v>
      </c>
      <c r="H57" s="271"/>
    </row>
    <row r="58" spans="1:8" ht="18.75" x14ac:dyDescent="0.3">
      <c r="A58" s="203" t="s">
        <v>483</v>
      </c>
      <c r="B58" s="248">
        <v>0</v>
      </c>
      <c r="C58" s="249">
        <v>0</v>
      </c>
      <c r="D58" s="204">
        <f>D59+D60</f>
        <v>0</v>
      </c>
      <c r="E58" s="204">
        <v>5</v>
      </c>
      <c r="F58" s="204"/>
      <c r="G58" s="204"/>
      <c r="H58" s="271"/>
    </row>
    <row r="59" spans="1:8" x14ac:dyDescent="0.25">
      <c r="A59" s="195" t="s">
        <v>163</v>
      </c>
      <c r="B59" s="196">
        <v>15</v>
      </c>
      <c r="C59" s="197">
        <v>100</v>
      </c>
      <c r="D59" s="198"/>
      <c r="E59" s="199">
        <v>0</v>
      </c>
      <c r="F59" s="200">
        <f>(B59*D59)/B2</f>
        <v>0</v>
      </c>
      <c r="G59" s="201">
        <f>C59*D59</f>
        <v>0</v>
      </c>
      <c r="H59" s="271"/>
    </row>
    <row r="60" spans="1:8" x14ac:dyDescent="0.25">
      <c r="A60" s="195" t="s">
        <v>484</v>
      </c>
      <c r="B60" s="196">
        <v>15</v>
      </c>
      <c r="C60" s="197">
        <v>100</v>
      </c>
      <c r="D60" s="198"/>
      <c r="E60" s="199">
        <v>0</v>
      </c>
      <c r="F60" s="200">
        <f>(B60*D60)/B2</f>
        <v>0</v>
      </c>
      <c r="G60" s="201">
        <f>C60*D60</f>
        <v>0</v>
      </c>
      <c r="H60" s="271"/>
    </row>
    <row r="61" spans="1:8" ht="15.75" x14ac:dyDescent="0.25">
      <c r="A61" s="191" t="s">
        <v>485</v>
      </c>
      <c r="B61" s="192"/>
      <c r="C61" s="192"/>
      <c r="D61" s="202">
        <f>SUM(D62:D76)+D77</f>
        <v>0</v>
      </c>
      <c r="E61" s="202">
        <v>5</v>
      </c>
      <c r="F61" s="202"/>
      <c r="G61" s="202"/>
      <c r="H61" s="271"/>
    </row>
    <row r="62" spans="1:8" x14ac:dyDescent="0.25">
      <c r="A62" s="195" t="s">
        <v>201</v>
      </c>
      <c r="B62" s="196">
        <v>300</v>
      </c>
      <c r="C62" s="197">
        <v>400</v>
      </c>
      <c r="D62" s="198"/>
      <c r="E62" s="199">
        <v>0</v>
      </c>
      <c r="F62" s="200">
        <f>(B62*D62)/B2</f>
        <v>0</v>
      </c>
      <c r="G62" s="201">
        <f t="shared" ref="G62:G76" si="1">C62*D62</f>
        <v>0</v>
      </c>
      <c r="H62" s="271"/>
    </row>
    <row r="63" spans="1:8" x14ac:dyDescent="0.25">
      <c r="A63" s="195" t="s">
        <v>203</v>
      </c>
      <c r="B63" s="196">
        <v>35</v>
      </c>
      <c r="C63" s="197">
        <v>300</v>
      </c>
      <c r="D63" s="198"/>
      <c r="E63" s="199">
        <v>0</v>
      </c>
      <c r="F63" s="200">
        <f>(B63*D63)/B2</f>
        <v>0</v>
      </c>
      <c r="G63" s="201">
        <f t="shared" si="1"/>
        <v>0</v>
      </c>
      <c r="H63" s="271"/>
    </row>
    <row r="64" spans="1:8" x14ac:dyDescent="0.25">
      <c r="A64" s="195" t="s">
        <v>202</v>
      </c>
      <c r="B64" s="196">
        <v>100</v>
      </c>
      <c r="C64" s="197">
        <v>200</v>
      </c>
      <c r="D64" s="198"/>
      <c r="E64" s="199">
        <v>0</v>
      </c>
      <c r="F64" s="200">
        <f>(B64*D64)/B2</f>
        <v>0</v>
      </c>
      <c r="G64" s="201">
        <f t="shared" si="1"/>
        <v>0</v>
      </c>
      <c r="H64" s="271"/>
    </row>
    <row r="65" spans="1:8" x14ac:dyDescent="0.25">
      <c r="A65" s="195" t="s">
        <v>486</v>
      </c>
      <c r="B65" s="196">
        <v>1000</v>
      </c>
      <c r="C65" s="197">
        <v>2000</v>
      </c>
      <c r="D65" s="198"/>
      <c r="E65" s="199">
        <v>0</v>
      </c>
      <c r="F65" s="200">
        <f>(B65*D65)/B2</f>
        <v>0</v>
      </c>
      <c r="G65" s="201">
        <f t="shared" si="1"/>
        <v>0</v>
      </c>
      <c r="H65" s="271"/>
    </row>
    <row r="66" spans="1:8" x14ac:dyDescent="0.25">
      <c r="A66" s="195" t="s">
        <v>190</v>
      </c>
      <c r="B66" s="196">
        <v>35</v>
      </c>
      <c r="C66" s="197">
        <v>230</v>
      </c>
      <c r="D66" s="198"/>
      <c r="E66" s="199">
        <v>0</v>
      </c>
      <c r="F66" s="200">
        <f>(B66*D66)/B2</f>
        <v>0</v>
      </c>
      <c r="G66" s="201">
        <f t="shared" si="1"/>
        <v>0</v>
      </c>
      <c r="H66" s="271"/>
    </row>
    <row r="67" spans="1:8" x14ac:dyDescent="0.25">
      <c r="A67" s="195" t="s">
        <v>191</v>
      </c>
      <c r="B67" s="196">
        <v>35</v>
      </c>
      <c r="C67" s="197">
        <v>320</v>
      </c>
      <c r="D67" s="198"/>
      <c r="E67" s="199">
        <v>0</v>
      </c>
      <c r="F67" s="200">
        <f>(B67*D67)/B2</f>
        <v>0</v>
      </c>
      <c r="G67" s="201">
        <f t="shared" si="1"/>
        <v>0</v>
      </c>
      <c r="H67" s="271"/>
    </row>
    <row r="68" spans="1:8" x14ac:dyDescent="0.25">
      <c r="A68" s="195" t="s">
        <v>195</v>
      </c>
      <c r="B68" s="196">
        <v>20</v>
      </c>
      <c r="C68" s="197">
        <v>290</v>
      </c>
      <c r="D68" s="198"/>
      <c r="E68" s="199">
        <v>0</v>
      </c>
      <c r="F68" s="200">
        <f>(B68*D68)/B2</f>
        <v>0</v>
      </c>
      <c r="G68" s="201">
        <f t="shared" si="1"/>
        <v>0</v>
      </c>
      <c r="H68" s="271"/>
    </row>
    <row r="69" spans="1:8" x14ac:dyDescent="0.25">
      <c r="A69" s="195" t="s">
        <v>196</v>
      </c>
      <c r="B69" s="196">
        <v>20</v>
      </c>
      <c r="C69" s="197">
        <v>290</v>
      </c>
      <c r="D69" s="198"/>
      <c r="E69" s="199">
        <v>0</v>
      </c>
      <c r="F69" s="200">
        <f>(B69*D69)/B2</f>
        <v>0</v>
      </c>
      <c r="G69" s="201">
        <f t="shared" si="1"/>
        <v>0</v>
      </c>
      <c r="H69" s="271"/>
    </row>
    <row r="70" spans="1:8" x14ac:dyDescent="0.25">
      <c r="A70" s="195" t="s">
        <v>193</v>
      </c>
      <c r="B70" s="196">
        <v>40</v>
      </c>
      <c r="C70" s="197">
        <v>250</v>
      </c>
      <c r="D70" s="198"/>
      <c r="E70" s="199">
        <v>0</v>
      </c>
      <c r="F70" s="200">
        <f>(B70*D70)/B2</f>
        <v>0</v>
      </c>
      <c r="G70" s="201">
        <f t="shared" si="1"/>
        <v>0</v>
      </c>
      <c r="H70" s="271"/>
    </row>
    <row r="71" spans="1:8" x14ac:dyDescent="0.25">
      <c r="A71" s="195" t="s">
        <v>194</v>
      </c>
      <c r="B71" s="196">
        <v>40</v>
      </c>
      <c r="C71" s="197">
        <v>250</v>
      </c>
      <c r="D71" s="198"/>
      <c r="E71" s="199">
        <v>0</v>
      </c>
      <c r="F71" s="200">
        <f>(B71*D71)/B2</f>
        <v>0</v>
      </c>
      <c r="G71" s="201">
        <f t="shared" si="1"/>
        <v>0</v>
      </c>
      <c r="H71" s="271"/>
    </row>
    <row r="72" spans="1:8" x14ac:dyDescent="0.25">
      <c r="A72" s="195" t="s">
        <v>185</v>
      </c>
      <c r="B72" s="196">
        <v>190</v>
      </c>
      <c r="C72" s="197">
        <v>630</v>
      </c>
      <c r="D72" s="198"/>
      <c r="E72" s="199">
        <v>0</v>
      </c>
      <c r="F72" s="200">
        <f>(B72*D72)/B2</f>
        <v>0</v>
      </c>
      <c r="G72" s="201">
        <f t="shared" si="1"/>
        <v>0</v>
      </c>
      <c r="H72" s="271"/>
    </row>
    <row r="73" spans="1:8" x14ac:dyDescent="0.25">
      <c r="A73" s="195" t="s">
        <v>186</v>
      </c>
      <c r="B73" s="196">
        <v>100</v>
      </c>
      <c r="C73" s="197">
        <v>930</v>
      </c>
      <c r="D73" s="198"/>
      <c r="E73" s="199">
        <v>0</v>
      </c>
      <c r="F73" s="200">
        <f>(B73*D73)/B2</f>
        <v>0</v>
      </c>
      <c r="G73" s="201">
        <f t="shared" si="1"/>
        <v>0</v>
      </c>
      <c r="H73" s="271"/>
    </row>
    <row r="74" spans="1:8" x14ac:dyDescent="0.25">
      <c r="A74" s="195" t="s">
        <v>192</v>
      </c>
      <c r="B74" s="196">
        <v>40</v>
      </c>
      <c r="C74" s="197">
        <v>150</v>
      </c>
      <c r="D74" s="198"/>
      <c r="E74" s="199">
        <v>0</v>
      </c>
      <c r="F74" s="200">
        <f>(B74*D74)/B2</f>
        <v>0</v>
      </c>
      <c r="G74" s="201">
        <f t="shared" si="1"/>
        <v>0</v>
      </c>
      <c r="H74" s="271"/>
    </row>
    <row r="75" spans="1:8" x14ac:dyDescent="0.25">
      <c r="A75" s="195" t="s">
        <v>487</v>
      </c>
      <c r="B75" s="196">
        <v>30</v>
      </c>
      <c r="C75" s="197">
        <v>170</v>
      </c>
      <c r="D75" s="198"/>
      <c r="E75" s="199">
        <v>0</v>
      </c>
      <c r="F75" s="200">
        <f>(B75*D75)/B2</f>
        <v>0</v>
      </c>
      <c r="G75" s="201">
        <f t="shared" si="1"/>
        <v>0</v>
      </c>
      <c r="H75" s="271"/>
    </row>
    <row r="76" spans="1:8" x14ac:dyDescent="0.25">
      <c r="A76" s="195" t="s">
        <v>488</v>
      </c>
      <c r="B76" s="196">
        <v>30</v>
      </c>
      <c r="C76" s="197">
        <v>170</v>
      </c>
      <c r="D76" s="198"/>
      <c r="E76" s="199">
        <v>0</v>
      </c>
      <c r="F76" s="200">
        <f>(B76*D76)/B2</f>
        <v>0</v>
      </c>
      <c r="G76" s="201">
        <f t="shared" si="1"/>
        <v>0</v>
      </c>
      <c r="H76" s="271"/>
    </row>
    <row r="77" spans="1:8" ht="18.75" x14ac:dyDescent="0.3">
      <c r="A77" s="203" t="s">
        <v>528</v>
      </c>
      <c r="B77" s="196"/>
      <c r="C77" s="197"/>
      <c r="D77" s="204">
        <f>SUM(D78:D81)</f>
        <v>0</v>
      </c>
      <c r="E77" s="204">
        <v>5</v>
      </c>
      <c r="F77" s="204"/>
      <c r="G77" s="204"/>
      <c r="H77" s="271"/>
    </row>
    <row r="78" spans="1:8" x14ac:dyDescent="0.25">
      <c r="A78" s="195" t="s">
        <v>489</v>
      </c>
      <c r="B78" s="196">
        <v>100</v>
      </c>
      <c r="C78" s="197">
        <v>630</v>
      </c>
      <c r="D78" s="198"/>
      <c r="E78" s="199">
        <v>0</v>
      </c>
      <c r="F78" s="200">
        <f>(B78*D78)/B2</f>
        <v>0</v>
      </c>
      <c r="G78" s="201">
        <f>C78*D78</f>
        <v>0</v>
      </c>
      <c r="H78" s="271"/>
    </row>
    <row r="79" spans="1:8" x14ac:dyDescent="0.25">
      <c r="A79" s="195" t="s">
        <v>490</v>
      </c>
      <c r="B79" s="196">
        <v>80</v>
      </c>
      <c r="C79" s="197">
        <v>670</v>
      </c>
      <c r="D79" s="198"/>
      <c r="E79" s="199">
        <v>0</v>
      </c>
      <c r="F79" s="200">
        <f>(B79*D79)/B2</f>
        <v>0</v>
      </c>
      <c r="G79" s="201">
        <f t="shared" ref="G79:G106" si="2">C79*D79</f>
        <v>0</v>
      </c>
      <c r="H79" s="271"/>
    </row>
    <row r="80" spans="1:8" x14ac:dyDescent="0.25">
      <c r="A80" s="195" t="s">
        <v>491</v>
      </c>
      <c r="B80" s="196">
        <v>50</v>
      </c>
      <c r="C80" s="197">
        <v>330</v>
      </c>
      <c r="D80" s="198"/>
      <c r="E80" s="199">
        <v>0</v>
      </c>
      <c r="F80" s="200">
        <f>(B80*D80)/B2</f>
        <v>0</v>
      </c>
      <c r="G80" s="201">
        <f t="shared" si="2"/>
        <v>0</v>
      </c>
      <c r="H80" s="271"/>
    </row>
    <row r="81" spans="1:8" x14ac:dyDescent="0.25">
      <c r="A81" s="195" t="s">
        <v>492</v>
      </c>
      <c r="B81" s="196">
        <v>40</v>
      </c>
      <c r="C81" s="197">
        <v>340</v>
      </c>
      <c r="D81" s="198"/>
      <c r="E81" s="199">
        <v>0</v>
      </c>
      <c r="F81" s="200">
        <f>(B81*D81)/B2</f>
        <v>0</v>
      </c>
      <c r="G81" s="201">
        <f t="shared" si="2"/>
        <v>0</v>
      </c>
      <c r="H81" s="271"/>
    </row>
    <row r="82" spans="1:8" ht="15.75" x14ac:dyDescent="0.25">
      <c r="A82" s="205" t="s">
        <v>493</v>
      </c>
      <c r="B82" s="192"/>
      <c r="C82" s="192"/>
      <c r="D82" s="202">
        <f>D83+D90+D95+D100+D104+D107</f>
        <v>0</v>
      </c>
      <c r="E82" s="202">
        <v>5</v>
      </c>
      <c r="F82" s="202"/>
      <c r="G82" s="202"/>
      <c r="H82" s="271"/>
    </row>
    <row r="83" spans="1:8" ht="18.75" x14ac:dyDescent="0.3">
      <c r="A83" s="203" t="s">
        <v>494</v>
      </c>
      <c r="B83" s="207"/>
      <c r="C83" s="208"/>
      <c r="D83" s="204">
        <f>SUM(D84:D89)</f>
        <v>0</v>
      </c>
      <c r="E83" s="204">
        <v>5</v>
      </c>
      <c r="F83" s="204"/>
      <c r="G83" s="204"/>
      <c r="H83" s="271"/>
    </row>
    <row r="84" spans="1:8" x14ac:dyDescent="0.25">
      <c r="A84" s="209" t="s">
        <v>495</v>
      </c>
      <c r="B84" s="207">
        <v>1000</v>
      </c>
      <c r="C84" s="208">
        <v>150</v>
      </c>
      <c r="D84" s="198"/>
      <c r="E84" s="199">
        <v>0</v>
      </c>
      <c r="F84" s="200">
        <f>(B84*D84)/B2</f>
        <v>0</v>
      </c>
      <c r="G84" s="201">
        <f t="shared" si="2"/>
        <v>0</v>
      </c>
      <c r="H84" s="271"/>
    </row>
    <row r="85" spans="1:8" x14ac:dyDescent="0.25">
      <c r="A85" s="209" t="s">
        <v>496</v>
      </c>
      <c r="B85" s="207">
        <v>375</v>
      </c>
      <c r="C85" s="208">
        <v>490</v>
      </c>
      <c r="D85" s="198"/>
      <c r="E85" s="199">
        <v>0</v>
      </c>
      <c r="F85" s="200">
        <f>(B85*D85)/B2</f>
        <v>0</v>
      </c>
      <c r="G85" s="201">
        <f t="shared" si="2"/>
        <v>0</v>
      </c>
      <c r="H85" s="271"/>
    </row>
    <row r="86" spans="1:8" x14ac:dyDescent="0.25">
      <c r="A86" s="209" t="s">
        <v>496</v>
      </c>
      <c r="B86" s="207">
        <v>750</v>
      </c>
      <c r="C86" s="208">
        <v>690</v>
      </c>
      <c r="D86" s="198"/>
      <c r="E86" s="199">
        <v>0</v>
      </c>
      <c r="F86" s="200">
        <f>(B86*D86)/B2</f>
        <v>0</v>
      </c>
      <c r="G86" s="201">
        <f t="shared" si="2"/>
        <v>0</v>
      </c>
      <c r="H86" s="271"/>
    </row>
    <row r="87" spans="1:8" x14ac:dyDescent="0.25">
      <c r="A87" s="209" t="s">
        <v>497</v>
      </c>
      <c r="B87" s="207">
        <v>500</v>
      </c>
      <c r="C87" s="208">
        <v>360</v>
      </c>
      <c r="D87" s="198"/>
      <c r="E87" s="199">
        <v>0</v>
      </c>
      <c r="F87" s="200">
        <f>(B87*D87)/B2</f>
        <v>0</v>
      </c>
      <c r="G87" s="201">
        <f t="shared" si="2"/>
        <v>0</v>
      </c>
      <c r="H87" s="271"/>
    </row>
    <row r="88" spans="1:8" x14ac:dyDescent="0.25">
      <c r="A88" s="209" t="s">
        <v>249</v>
      </c>
      <c r="B88" s="207">
        <v>330</v>
      </c>
      <c r="C88" s="208">
        <v>390</v>
      </c>
      <c r="D88" s="198"/>
      <c r="E88" s="199">
        <v>0</v>
      </c>
      <c r="F88" s="200">
        <f>(B88*D88)/B2</f>
        <v>0</v>
      </c>
      <c r="G88" s="201">
        <f t="shared" si="2"/>
        <v>0</v>
      </c>
      <c r="H88" s="271"/>
    </row>
    <row r="89" spans="1:8" x14ac:dyDescent="0.25">
      <c r="A89" s="209" t="s">
        <v>251</v>
      </c>
      <c r="B89" s="207">
        <v>330</v>
      </c>
      <c r="C89" s="208">
        <v>390</v>
      </c>
      <c r="D89" s="198"/>
      <c r="E89" s="199">
        <v>0</v>
      </c>
      <c r="F89" s="200">
        <f>(B89*D89)/B2</f>
        <v>0</v>
      </c>
      <c r="G89" s="201">
        <f t="shared" si="2"/>
        <v>0</v>
      </c>
      <c r="H89" s="271"/>
    </row>
    <row r="90" spans="1:8" ht="18.75" x14ac:dyDescent="0.3">
      <c r="A90" s="203" t="s">
        <v>498</v>
      </c>
      <c r="B90" s="207"/>
      <c r="C90" s="208"/>
      <c r="D90" s="204">
        <f>SUM(D91:D94)</f>
        <v>0</v>
      </c>
      <c r="E90" s="204">
        <v>5</v>
      </c>
      <c r="F90" s="204"/>
      <c r="G90" s="204"/>
      <c r="H90" s="271"/>
    </row>
    <row r="91" spans="1:8" x14ac:dyDescent="0.25">
      <c r="A91" s="209" t="s">
        <v>262</v>
      </c>
      <c r="B91" s="207">
        <v>750</v>
      </c>
      <c r="C91" s="208">
        <v>790</v>
      </c>
      <c r="D91" s="198"/>
      <c r="E91" s="199">
        <v>0</v>
      </c>
      <c r="F91" s="200">
        <f>(B91*D91)/B2</f>
        <v>0</v>
      </c>
      <c r="G91" s="201">
        <f t="shared" si="2"/>
        <v>0</v>
      </c>
      <c r="H91" s="271"/>
    </row>
    <row r="92" spans="1:8" x14ac:dyDescent="0.25">
      <c r="A92" s="209" t="s">
        <v>263</v>
      </c>
      <c r="B92" s="207">
        <v>1000</v>
      </c>
      <c r="C92" s="208">
        <v>750</v>
      </c>
      <c r="D92" s="198"/>
      <c r="E92" s="199">
        <v>0</v>
      </c>
      <c r="F92" s="207">
        <f>(B92*D92)/B2</f>
        <v>0</v>
      </c>
      <c r="G92" s="201">
        <f t="shared" si="2"/>
        <v>0</v>
      </c>
      <c r="H92" s="271"/>
    </row>
    <row r="93" spans="1:8" x14ac:dyDescent="0.25">
      <c r="A93" s="209" t="s">
        <v>264</v>
      </c>
      <c r="B93" s="207">
        <v>1000</v>
      </c>
      <c r="C93" s="208">
        <v>780</v>
      </c>
      <c r="D93" s="198"/>
      <c r="E93" s="199">
        <v>0</v>
      </c>
      <c r="F93" s="200">
        <f>(B93*D93)/B2</f>
        <v>0</v>
      </c>
      <c r="G93" s="201">
        <f t="shared" si="2"/>
        <v>0</v>
      </c>
      <c r="H93" s="271"/>
    </row>
    <row r="94" spans="1:8" x14ac:dyDescent="0.25">
      <c r="A94" s="209" t="s">
        <v>261</v>
      </c>
      <c r="B94" s="207">
        <v>1000</v>
      </c>
      <c r="C94" s="208">
        <v>690</v>
      </c>
      <c r="D94" s="198"/>
      <c r="E94" s="199">
        <v>0</v>
      </c>
      <c r="F94" s="200">
        <f>(B94*D94)/B2</f>
        <v>0</v>
      </c>
      <c r="G94" s="201">
        <f t="shared" si="2"/>
        <v>0</v>
      </c>
      <c r="H94" s="271"/>
    </row>
    <row r="95" spans="1:8" ht="18.75" x14ac:dyDescent="0.3">
      <c r="A95" s="203" t="s">
        <v>269</v>
      </c>
      <c r="B95" s="207"/>
      <c r="C95" s="208"/>
      <c r="D95" s="204">
        <f>SUM(D96:D99)</f>
        <v>0</v>
      </c>
      <c r="E95" s="204">
        <v>5</v>
      </c>
      <c r="F95" s="204"/>
      <c r="G95" s="204"/>
      <c r="H95" s="271"/>
    </row>
    <row r="96" spans="1:8" x14ac:dyDescent="0.25">
      <c r="A96" s="209" t="s">
        <v>272</v>
      </c>
      <c r="B96" s="207">
        <v>1000</v>
      </c>
      <c r="C96" s="208">
        <v>6500</v>
      </c>
      <c r="D96" s="198"/>
      <c r="E96" s="199">
        <v>0</v>
      </c>
      <c r="F96" s="200">
        <f>(B96*D96)/B2</f>
        <v>0</v>
      </c>
      <c r="G96" s="201">
        <f t="shared" si="2"/>
        <v>0</v>
      </c>
      <c r="H96" s="271"/>
    </row>
    <row r="97" spans="1:8" x14ac:dyDescent="0.25">
      <c r="A97" s="209" t="s">
        <v>273</v>
      </c>
      <c r="B97" s="207">
        <v>1000</v>
      </c>
      <c r="C97" s="208">
        <v>750</v>
      </c>
      <c r="D97" s="198"/>
      <c r="E97" s="199">
        <v>0</v>
      </c>
      <c r="F97" s="200">
        <f>(B97*D97)/B2</f>
        <v>0</v>
      </c>
      <c r="G97" s="201">
        <f t="shared" si="2"/>
        <v>0</v>
      </c>
      <c r="H97" s="271"/>
    </row>
    <row r="98" spans="1:8" x14ac:dyDescent="0.25">
      <c r="A98" s="209" t="s">
        <v>270</v>
      </c>
      <c r="B98" s="207">
        <v>1000</v>
      </c>
      <c r="C98" s="208">
        <v>850</v>
      </c>
      <c r="D98" s="198"/>
      <c r="E98" s="199">
        <v>0</v>
      </c>
      <c r="F98" s="200">
        <f>(B98*D98)/B2</f>
        <v>0</v>
      </c>
      <c r="G98" s="201">
        <f t="shared" si="2"/>
        <v>0</v>
      </c>
      <c r="H98" s="271"/>
    </row>
    <row r="99" spans="1:8" x14ac:dyDescent="0.25">
      <c r="A99" s="209" t="s">
        <v>271</v>
      </c>
      <c r="B99" s="207">
        <v>1000</v>
      </c>
      <c r="C99" s="208">
        <v>1100</v>
      </c>
      <c r="D99" s="198"/>
      <c r="E99" s="199">
        <v>0</v>
      </c>
      <c r="F99" s="200">
        <f>(B99*D99)/B2</f>
        <v>0</v>
      </c>
      <c r="G99" s="201">
        <f>C99*D99</f>
        <v>0</v>
      </c>
      <c r="H99" s="271"/>
    </row>
    <row r="100" spans="1:8" ht="15.75" x14ac:dyDescent="0.25">
      <c r="A100" s="175" t="s">
        <v>265</v>
      </c>
      <c r="B100" s="207"/>
      <c r="C100" s="90"/>
      <c r="D100" s="247">
        <f>SUM(D101:D103)</f>
        <v>0</v>
      </c>
      <c r="E100" s="152">
        <f>SUM(E101:E103)</f>
        <v>0</v>
      </c>
      <c r="F100" s="200"/>
      <c r="G100" s="201"/>
      <c r="H100" s="271"/>
    </row>
    <row r="101" spans="1:8" x14ac:dyDescent="0.25">
      <c r="A101" s="11" t="s">
        <v>266</v>
      </c>
      <c r="B101" s="207">
        <v>1000</v>
      </c>
      <c r="C101" s="16">
        <v>630</v>
      </c>
      <c r="D101" s="198"/>
      <c r="E101" s="14"/>
      <c r="F101" s="200">
        <f>(B101*D101)/B2</f>
        <v>0</v>
      </c>
      <c r="G101" s="201">
        <f>C101*D99</f>
        <v>0</v>
      </c>
      <c r="H101" s="271"/>
    </row>
    <row r="102" spans="1:8" x14ac:dyDescent="0.25">
      <c r="A102" s="11" t="s">
        <v>267</v>
      </c>
      <c r="B102" s="207">
        <v>1000</v>
      </c>
      <c r="C102" s="16">
        <v>630</v>
      </c>
      <c r="D102" s="198"/>
      <c r="E102" s="14"/>
      <c r="F102" s="200">
        <f>(B102*D102)/B2</f>
        <v>0</v>
      </c>
      <c r="G102" s="201">
        <f>C102*D99</f>
        <v>0</v>
      </c>
      <c r="H102" s="271"/>
    </row>
    <row r="103" spans="1:8" x14ac:dyDescent="0.25">
      <c r="A103" s="11" t="s">
        <v>268</v>
      </c>
      <c r="B103" s="207">
        <v>1000</v>
      </c>
      <c r="C103" s="16">
        <v>1260</v>
      </c>
      <c r="D103" s="198"/>
      <c r="E103" s="14"/>
      <c r="F103" s="200">
        <f>(B103*D103)/B2</f>
        <v>0</v>
      </c>
      <c r="G103" s="201">
        <f>C103*D99</f>
        <v>0</v>
      </c>
      <c r="H103" s="271"/>
    </row>
    <row r="104" spans="1:8" ht="18.75" x14ac:dyDescent="0.3">
      <c r="A104" s="203" t="s">
        <v>274</v>
      </c>
      <c r="B104" s="207"/>
      <c r="C104" s="208"/>
      <c r="D104" s="204">
        <f>SUM(D105:D106)</f>
        <v>0</v>
      </c>
      <c r="E104" s="204">
        <v>5</v>
      </c>
      <c r="F104" s="204"/>
      <c r="G104" s="204"/>
      <c r="H104" s="271"/>
    </row>
    <row r="105" spans="1:8" x14ac:dyDescent="0.25">
      <c r="A105" s="209" t="s">
        <v>277</v>
      </c>
      <c r="B105" s="207">
        <v>200</v>
      </c>
      <c r="C105" s="208">
        <v>180</v>
      </c>
      <c r="D105" s="198"/>
      <c r="E105" s="199">
        <v>0</v>
      </c>
      <c r="F105" s="200">
        <f>(B105*D105)/B2</f>
        <v>0</v>
      </c>
      <c r="G105" s="201">
        <f t="shared" si="2"/>
        <v>0</v>
      </c>
      <c r="H105" s="271"/>
    </row>
    <row r="106" spans="1:8" x14ac:dyDescent="0.25">
      <c r="A106" s="209" t="s">
        <v>499</v>
      </c>
      <c r="B106" s="207">
        <v>200</v>
      </c>
      <c r="C106" s="208">
        <v>390</v>
      </c>
      <c r="D106" s="198"/>
      <c r="E106" s="199">
        <v>0</v>
      </c>
      <c r="F106" s="200">
        <f>(B106*D106)/B2</f>
        <v>0</v>
      </c>
      <c r="G106" s="201">
        <f t="shared" si="2"/>
        <v>0</v>
      </c>
      <c r="H106" s="271"/>
    </row>
    <row r="107" spans="1:8" ht="18.75" x14ac:dyDescent="0.3">
      <c r="A107" s="203" t="s">
        <v>500</v>
      </c>
      <c r="B107" s="207"/>
      <c r="C107" s="208"/>
      <c r="D107" s="204">
        <f>D108</f>
        <v>0</v>
      </c>
      <c r="E107" s="204">
        <v>5</v>
      </c>
      <c r="F107" s="204"/>
      <c r="G107" s="204"/>
      <c r="H107" s="271"/>
    </row>
    <row r="108" spans="1:8" ht="75.400000000000006" customHeight="1" x14ac:dyDescent="0.25">
      <c r="A108" s="250" t="s">
        <v>501</v>
      </c>
      <c r="B108" s="253">
        <v>0</v>
      </c>
      <c r="C108" s="254">
        <v>590</v>
      </c>
      <c r="D108" s="251"/>
      <c r="E108" s="252">
        <v>0</v>
      </c>
      <c r="F108" s="255">
        <f>(B108*D108)/B2</f>
        <v>0</v>
      </c>
      <c r="G108" s="256">
        <f>C108*D108</f>
        <v>0</v>
      </c>
      <c r="H108" s="271"/>
    </row>
    <row r="109" spans="1:8" ht="15.75" thickBot="1" x14ac:dyDescent="0.3">
      <c r="A109" s="259"/>
      <c r="B109" s="259"/>
      <c r="C109" s="259"/>
      <c r="D109" s="259"/>
      <c r="F109" s="259"/>
      <c r="G109" s="260"/>
      <c r="H109" s="271"/>
    </row>
    <row r="110" spans="1:8" ht="16.5" thickTop="1" x14ac:dyDescent="0.25">
      <c r="A110" s="395" t="s">
        <v>447</v>
      </c>
      <c r="B110" s="396"/>
      <c r="C110" s="396"/>
      <c r="D110" s="397"/>
      <c r="E110" s="398"/>
      <c r="F110" s="395"/>
      <c r="G110" s="397"/>
      <c r="H110" s="271"/>
    </row>
    <row r="111" spans="1:8" ht="18.75" x14ac:dyDescent="0.3">
      <c r="A111" s="261" t="s">
        <v>448</v>
      </c>
      <c r="B111" s="420">
        <f>SUM(F15:F81)</f>
        <v>0</v>
      </c>
      <c r="C111" s="420"/>
      <c r="D111" s="421"/>
      <c r="E111" s="422"/>
      <c r="F111" s="423"/>
      <c r="G111" s="421"/>
      <c r="H111" s="271"/>
    </row>
    <row r="112" spans="1:8" ht="18.75" x14ac:dyDescent="0.3">
      <c r="A112" s="261" t="s">
        <v>449</v>
      </c>
      <c r="B112" s="424">
        <f>SUM(F84:F108)</f>
        <v>0</v>
      </c>
      <c r="C112" s="424"/>
      <c r="D112" s="425"/>
      <c r="E112" s="426"/>
      <c r="F112" s="427"/>
      <c r="G112" s="425"/>
      <c r="H112" s="271"/>
    </row>
    <row r="113" spans="1:8" ht="18.75" x14ac:dyDescent="0.3">
      <c r="A113" s="261" t="s">
        <v>450</v>
      </c>
      <c r="B113" s="428">
        <f>SUM(G15:G108)</f>
        <v>0</v>
      </c>
      <c r="C113" s="428"/>
      <c r="D113" s="429"/>
      <c r="E113" s="430"/>
      <c r="F113" s="431"/>
      <c r="G113" s="429"/>
      <c r="H113" s="271"/>
    </row>
    <row r="114" spans="1:8" ht="18.75" x14ac:dyDescent="0.3">
      <c r="A114" s="261" t="s">
        <v>502</v>
      </c>
      <c r="B114" s="428">
        <f>B113/B2</f>
        <v>0</v>
      </c>
      <c r="C114" s="428"/>
      <c r="D114" s="429"/>
      <c r="E114" s="430"/>
      <c r="F114" s="431"/>
      <c r="G114" s="429"/>
      <c r="H114" s="271"/>
    </row>
    <row r="115" spans="1:8" ht="18.75" x14ac:dyDescent="0.3">
      <c r="A115" s="261" t="s">
        <v>503</v>
      </c>
      <c r="B115" s="428">
        <f>B113*0.15</f>
        <v>0</v>
      </c>
      <c r="C115" s="428"/>
      <c r="D115" s="429"/>
      <c r="E115" s="430"/>
      <c r="F115" s="431"/>
      <c r="G115" s="429"/>
      <c r="H115" s="271"/>
    </row>
    <row r="116" spans="1:8" ht="16.149999999999999" customHeight="1" thickBot="1" x14ac:dyDescent="0.35">
      <c r="A116" s="258" t="s">
        <v>453</v>
      </c>
      <c r="B116" s="432">
        <f>B113+B115</f>
        <v>0</v>
      </c>
      <c r="C116" s="433"/>
      <c r="D116" s="434"/>
      <c r="E116" s="435"/>
      <c r="F116" s="436"/>
      <c r="G116" s="434"/>
      <c r="H116" s="271"/>
    </row>
    <row r="117" spans="1:8" ht="15" customHeight="1" thickTop="1" x14ac:dyDescent="0.25">
      <c r="A117" s="419" t="s">
        <v>454</v>
      </c>
      <c r="B117" s="419"/>
      <c r="C117" s="419"/>
      <c r="D117" s="419"/>
      <c r="E117" s="374"/>
      <c r="F117" s="419"/>
      <c r="G117" s="419"/>
    </row>
    <row r="118" spans="1:8" ht="14.45" customHeight="1" x14ac:dyDescent="0.25">
      <c r="A118" s="375" t="s">
        <v>455</v>
      </c>
      <c r="B118" s="375"/>
      <c r="C118" s="375"/>
      <c r="D118" s="375"/>
      <c r="E118" s="375"/>
      <c r="F118" s="375"/>
      <c r="G118" s="375"/>
    </row>
    <row r="119" spans="1:8" ht="14.45" customHeight="1" x14ac:dyDescent="0.25">
      <c r="A119" s="376" t="s">
        <v>456</v>
      </c>
      <c r="B119" s="375"/>
      <c r="C119" s="375"/>
      <c r="D119" s="375"/>
      <c r="E119" s="375"/>
      <c r="F119" s="375"/>
      <c r="G119" s="375"/>
    </row>
  </sheetData>
  <sheetProtection formatCells="0" formatColumns="0" formatRows="0" insertColumns="0" insertRows="0" insertHyperlinks="0" deleteColumns="0" deleteRows="0" sort="0" autoFilter="0" pivotTables="0"/>
  <protectedRanges>
    <protectedRange sqref="D15:D21" name="Количество_1"/>
    <protectedRange sqref="B1:G3 B7:G8 B11" name="Шапка"/>
    <protectedRange sqref="B10" name="Шапка_1"/>
    <protectedRange sqref="D22:D25" name="Количество_1_1"/>
    <protectedRange sqref="D26:D32" name="Количество_1_2"/>
    <protectedRange sqref="D34:D39" name="Количество_1_3"/>
    <protectedRange sqref="D41:D44" name="Количество_1_4"/>
    <protectedRange sqref="D45:D47" name="Количество_1_5"/>
    <protectedRange sqref="D49:D50" name="Количество_1_6"/>
    <protectedRange sqref="D51:D57 E51:G51" name="Количество_1_7"/>
    <protectedRange sqref="D58:D60 E58:G58" name="Количество_1_8"/>
    <protectedRange sqref="D62:D76" name="Количество_1_9"/>
    <protectedRange sqref="D77:D79 E77:G77" name="Количество_1_10"/>
    <protectedRange sqref="D80:D81" name="Количество_1_11"/>
    <protectedRange sqref="D83:G83" name="Количество_1_13"/>
    <protectedRange sqref="D84:D89" name="Количество_1_14"/>
    <protectedRange sqref="D90:D94 E90:G90" name="Количество_1_15"/>
    <protectedRange sqref="E95:G95 D95:D103" name="Количество_1_16"/>
    <protectedRange sqref="D104:G104" name="Количество_1_17"/>
    <protectedRange sqref="D105:D106" name="Количество_1_18"/>
    <protectedRange sqref="D107:D109 E107:G107" name="Количество_1_19"/>
    <protectedRange sqref="D110" name="Количество_2"/>
  </protectedRanges>
  <autoFilter ref="A13:G108" xr:uid="{00000000-0009-0000-0000-000001000000}"/>
  <mergeCells count="21">
    <mergeCell ref="A117:G117"/>
    <mergeCell ref="A118:G118"/>
    <mergeCell ref="A119:G119"/>
    <mergeCell ref="B111:G111"/>
    <mergeCell ref="B112:G112"/>
    <mergeCell ref="B113:G113"/>
    <mergeCell ref="B114:G114"/>
    <mergeCell ref="B115:G115"/>
    <mergeCell ref="B116:G116"/>
    <mergeCell ref="A110:G110"/>
    <mergeCell ref="B1:G1"/>
    <mergeCell ref="B2:G2"/>
    <mergeCell ref="B3:G3"/>
    <mergeCell ref="B4:G4"/>
    <mergeCell ref="B5:G5"/>
    <mergeCell ref="B6:G6"/>
    <mergeCell ref="B7:G7"/>
    <mergeCell ref="B8:G8"/>
    <mergeCell ref="B9:G9"/>
    <mergeCell ref="B10:G10"/>
    <mergeCell ref="B11:G11"/>
  </mergeCells>
  <conditionalFormatting sqref="A15:G32 A41:G47">
    <cfRule type="expression" dxfId="15" priority="18">
      <formula>$D15&gt;0</formula>
    </cfRule>
  </conditionalFormatting>
  <conditionalFormatting sqref="A15:G32">
    <cfRule type="expression" dxfId="14" priority="25">
      <formula>$D15&gt;0</formula>
    </cfRule>
  </conditionalFormatting>
  <conditionalFormatting sqref="A34:G39">
    <cfRule type="expression" dxfId="13" priority="17">
      <formula>$D34&gt;0</formula>
    </cfRule>
  </conditionalFormatting>
  <conditionalFormatting sqref="A41:G47">
    <cfRule type="expression" dxfId="12" priority="23">
      <formula>$D41&gt;0</formula>
    </cfRule>
  </conditionalFormatting>
  <conditionalFormatting sqref="A49:G50">
    <cfRule type="expression" dxfId="11" priority="16">
      <formula>$D49&gt;0</formula>
    </cfRule>
  </conditionalFormatting>
  <conditionalFormatting sqref="A52:G57">
    <cfRule type="expression" dxfId="10" priority="15">
      <formula>$D52&gt;0</formula>
    </cfRule>
  </conditionalFormatting>
  <conditionalFormatting sqref="A59:G60">
    <cfRule type="expression" dxfId="9" priority="14">
      <formula>$D59&gt;0</formula>
    </cfRule>
  </conditionalFormatting>
  <conditionalFormatting sqref="A62:G76 A78:G81">
    <cfRule type="expression" dxfId="8" priority="13">
      <formula>$D62&gt;0</formula>
    </cfRule>
  </conditionalFormatting>
  <conditionalFormatting sqref="A84:G89">
    <cfRule type="expression" dxfId="7" priority="9">
      <formula>$D84&gt;0</formula>
    </cfRule>
  </conditionalFormatting>
  <conditionalFormatting sqref="A91:G94">
    <cfRule type="expression" dxfId="6" priority="7">
      <formula>$D91&gt;0</formula>
    </cfRule>
  </conditionalFormatting>
  <conditionalFormatting sqref="A96:G99">
    <cfRule type="expression" dxfId="5" priority="5">
      <formula>$D96&gt;0</formula>
    </cfRule>
  </conditionalFormatting>
  <conditionalFormatting sqref="A101:G103">
    <cfRule type="expression" dxfId="4" priority="4">
      <formula>$D101&gt;0</formula>
    </cfRule>
  </conditionalFormatting>
  <conditionalFormatting sqref="A105:G106">
    <cfRule type="expression" dxfId="3" priority="3">
      <formula>$D105&gt;0</formula>
    </cfRule>
  </conditionalFormatting>
  <conditionalFormatting sqref="A108:G108">
    <cfRule type="expression" dxfId="2" priority="1">
      <formula>D108&gt;0</formula>
    </cfRule>
  </conditionalFormatting>
  <pageMargins left="0.70866141732283472" right="0.70866141732283472" top="0.74803149606299213" bottom="0.74803149606299213" header="0.31496062992125984" footer="0.31496062992125984"/>
  <pageSetup paperSize="9" scale="38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4"/>
  <sheetViews>
    <sheetView topLeftCell="A6" zoomScale="90" zoomScaleNormal="90" workbookViewId="0">
      <selection activeCell="M23" sqref="M23"/>
    </sheetView>
  </sheetViews>
  <sheetFormatPr defaultRowHeight="15" x14ac:dyDescent="0.25"/>
  <cols>
    <col min="1" max="1" width="59.7109375" customWidth="1"/>
    <col min="3" max="3" width="14.7109375" customWidth="1"/>
    <col min="4" max="4" width="9.140625" style="233"/>
    <col min="7" max="7" width="12.7109375" customWidth="1"/>
    <col min="8" max="8" width="16" hidden="1" customWidth="1"/>
  </cols>
  <sheetData>
    <row r="1" spans="1:8" x14ac:dyDescent="0.25">
      <c r="A1" s="179" t="s">
        <v>0</v>
      </c>
      <c r="B1" s="399"/>
      <c r="C1" s="399"/>
      <c r="D1" s="399"/>
      <c r="E1" s="399"/>
      <c r="F1" s="444"/>
      <c r="G1" s="400"/>
    </row>
    <row r="2" spans="1:8" x14ac:dyDescent="0.25">
      <c r="A2" s="180" t="s">
        <v>1</v>
      </c>
      <c r="B2" s="401">
        <v>14</v>
      </c>
      <c r="C2" s="401"/>
      <c r="D2" s="401"/>
      <c r="E2" s="401"/>
      <c r="F2" s="445"/>
      <c r="G2" s="402"/>
    </row>
    <row r="3" spans="1:8" x14ac:dyDescent="0.25">
      <c r="A3" s="180" t="s">
        <v>2</v>
      </c>
      <c r="B3" s="403"/>
      <c r="C3" s="403"/>
      <c r="D3" s="403"/>
      <c r="E3" s="403"/>
      <c r="F3" s="446"/>
      <c r="G3" s="404"/>
    </row>
    <row r="4" spans="1:8" x14ac:dyDescent="0.25">
      <c r="A4" s="180" t="s">
        <v>4</v>
      </c>
      <c r="B4" s="403"/>
      <c r="C4" s="403"/>
      <c r="D4" s="403"/>
      <c r="E4" s="403"/>
      <c r="F4" s="446"/>
      <c r="G4" s="404"/>
    </row>
    <row r="5" spans="1:8" ht="15.75" thickBot="1" x14ac:dyDescent="0.3">
      <c r="A5" s="181" t="s">
        <v>5</v>
      </c>
      <c r="B5" s="405"/>
      <c r="C5" s="405"/>
      <c r="D5" s="405"/>
      <c r="E5" s="405"/>
      <c r="F5" s="447"/>
      <c r="G5" s="406"/>
    </row>
    <row r="6" spans="1:8" ht="16.5" thickBot="1" x14ac:dyDescent="0.3">
      <c r="A6" s="182"/>
      <c r="B6" s="407"/>
      <c r="C6" s="407"/>
      <c r="D6" s="407"/>
      <c r="E6" s="407"/>
      <c r="F6" s="448"/>
      <c r="G6" s="408"/>
    </row>
    <row r="7" spans="1:8" x14ac:dyDescent="0.25">
      <c r="A7" s="183" t="s">
        <v>6</v>
      </c>
      <c r="B7" s="409"/>
      <c r="C7" s="409"/>
      <c r="D7" s="409"/>
      <c r="E7" s="409"/>
      <c r="F7" s="449"/>
      <c r="G7" s="410"/>
    </row>
    <row r="8" spans="1:8" x14ac:dyDescent="0.25">
      <c r="A8" s="184" t="s">
        <v>459</v>
      </c>
      <c r="B8" s="409"/>
      <c r="C8" s="409"/>
      <c r="D8" s="409"/>
      <c r="E8" s="409"/>
      <c r="F8" s="449"/>
      <c r="G8" s="410"/>
    </row>
    <row r="9" spans="1:8" ht="16.5" thickBot="1" x14ac:dyDescent="0.3">
      <c r="A9" s="185"/>
      <c r="B9" s="411"/>
      <c r="C9" s="411"/>
      <c r="D9" s="411"/>
      <c r="E9" s="411"/>
      <c r="F9" s="450"/>
      <c r="G9" s="412"/>
    </row>
    <row r="10" spans="1:8" x14ac:dyDescent="0.25">
      <c r="A10" s="186" t="s">
        <v>460</v>
      </c>
      <c r="B10" s="413"/>
      <c r="C10" s="414"/>
      <c r="D10" s="414"/>
      <c r="E10" s="414"/>
      <c r="F10" s="451"/>
      <c r="G10" s="415"/>
    </row>
    <row r="11" spans="1:8" ht="15.75" thickBot="1" x14ac:dyDescent="0.3">
      <c r="A11" s="187" t="s">
        <v>9</v>
      </c>
      <c r="B11" s="452"/>
      <c r="C11" s="453"/>
      <c r="D11" s="453"/>
      <c r="E11" s="453"/>
      <c r="F11" s="454"/>
      <c r="G11" s="455"/>
    </row>
    <row r="12" spans="1:8" x14ac:dyDescent="0.25">
      <c r="B12" s="218"/>
      <c r="C12" s="218"/>
      <c r="D12" s="232"/>
      <c r="E12" s="218"/>
      <c r="F12" s="218"/>
      <c r="G12" s="218"/>
      <c r="H12" s="270"/>
    </row>
    <row r="13" spans="1:8" ht="45" x14ac:dyDescent="0.25">
      <c r="A13" s="219" t="s">
        <v>10</v>
      </c>
      <c r="B13" s="188" t="s">
        <v>461</v>
      </c>
      <c r="C13" s="189" t="s">
        <v>462</v>
      </c>
      <c r="D13" s="190" t="s">
        <v>463</v>
      </c>
      <c r="E13" s="190" t="s">
        <v>465</v>
      </c>
      <c r="F13" s="190" t="s">
        <v>465</v>
      </c>
      <c r="G13" s="190" t="s">
        <v>15</v>
      </c>
      <c r="H13" s="273" t="s">
        <v>466</v>
      </c>
    </row>
    <row r="14" spans="1:8" ht="15.75" hidden="1" x14ac:dyDescent="0.25">
      <c r="A14" s="220" t="s">
        <v>504</v>
      </c>
      <c r="B14" s="221"/>
      <c r="C14" s="221"/>
      <c r="D14" s="193">
        <f>SUM(D15:D44)</f>
        <v>0</v>
      </c>
      <c r="E14" s="223"/>
      <c r="F14" s="223"/>
      <c r="G14" s="222"/>
      <c r="H14" s="270"/>
    </row>
    <row r="15" spans="1:8" ht="18.75" hidden="1" x14ac:dyDescent="0.3">
      <c r="A15" s="224" t="s">
        <v>505</v>
      </c>
      <c r="B15" s="225"/>
      <c r="C15" s="228">
        <v>400</v>
      </c>
      <c r="D15" s="206"/>
      <c r="E15" s="206">
        <f>(B16)*D15/B2</f>
        <v>0</v>
      </c>
      <c r="F15" s="206">
        <f>((B17+B18)*D15)/B2</f>
        <v>0</v>
      </c>
      <c r="G15" s="234">
        <f>C15*D15</f>
        <v>0</v>
      </c>
      <c r="H15" s="270"/>
    </row>
    <row r="16" spans="1:8" hidden="1" x14ac:dyDescent="0.25">
      <c r="A16" s="226" t="s">
        <v>506</v>
      </c>
      <c r="B16" s="218">
        <v>60</v>
      </c>
      <c r="C16" s="197"/>
      <c r="D16" s="198"/>
      <c r="E16" s="206"/>
      <c r="F16" s="206"/>
      <c r="G16" s="234"/>
      <c r="H16" s="270"/>
    </row>
    <row r="17" spans="1:8" hidden="1" x14ac:dyDescent="0.25">
      <c r="A17" s="226" t="s">
        <v>507</v>
      </c>
      <c r="B17" s="218">
        <v>200</v>
      </c>
      <c r="C17" s="197"/>
      <c r="D17" s="198"/>
      <c r="E17" s="206"/>
      <c r="F17" s="206"/>
      <c r="G17" s="234"/>
      <c r="H17" s="270"/>
    </row>
    <row r="18" spans="1:8" hidden="1" x14ac:dyDescent="0.25">
      <c r="A18" s="226" t="s">
        <v>508</v>
      </c>
      <c r="B18" s="218">
        <v>200</v>
      </c>
      <c r="C18" s="197"/>
      <c r="D18" s="198"/>
      <c r="E18" s="206"/>
      <c r="F18" s="206"/>
      <c r="G18" s="234"/>
      <c r="H18" s="270"/>
    </row>
    <row r="19" spans="1:8" ht="18.75" hidden="1" x14ac:dyDescent="0.3">
      <c r="A19" s="224" t="s">
        <v>509</v>
      </c>
      <c r="B19" s="225"/>
      <c r="C19" s="228">
        <v>450</v>
      </c>
      <c r="D19" s="206"/>
      <c r="E19" s="206">
        <f>(B20)*D19/B2</f>
        <v>0</v>
      </c>
      <c r="F19" s="206">
        <f>((B21+B22)*D19)/B2</f>
        <v>0</v>
      </c>
      <c r="G19" s="234">
        <f>C19*D19</f>
        <v>0</v>
      </c>
      <c r="H19" s="270"/>
    </row>
    <row r="20" spans="1:8" hidden="1" x14ac:dyDescent="0.25">
      <c r="A20" s="229" t="s">
        <v>510</v>
      </c>
      <c r="B20" s="218">
        <v>35</v>
      </c>
      <c r="C20" s="197"/>
      <c r="D20" s="198"/>
      <c r="E20" s="206"/>
      <c r="F20" s="206"/>
      <c r="G20" s="234"/>
      <c r="H20" s="270"/>
    </row>
    <row r="21" spans="1:8" hidden="1" x14ac:dyDescent="0.25">
      <c r="A21" s="218" t="s">
        <v>507</v>
      </c>
      <c r="B21" s="218">
        <v>200</v>
      </c>
      <c r="C21" s="197"/>
      <c r="D21" s="198"/>
      <c r="E21" s="206"/>
      <c r="F21" s="206"/>
      <c r="G21" s="234"/>
      <c r="H21" s="270"/>
    </row>
    <row r="22" spans="1:8" hidden="1" x14ac:dyDescent="0.25">
      <c r="A22" s="218" t="s">
        <v>508</v>
      </c>
      <c r="B22" s="218">
        <v>200</v>
      </c>
      <c r="C22" s="197"/>
      <c r="D22" s="198"/>
      <c r="E22" s="206"/>
      <c r="F22" s="206"/>
      <c r="G22" s="234"/>
      <c r="H22" s="270"/>
    </row>
    <row r="23" spans="1:8" ht="15.75" x14ac:dyDescent="0.25">
      <c r="A23" s="220" t="s">
        <v>511</v>
      </c>
      <c r="B23" s="230">
        <v>0</v>
      </c>
      <c r="C23" s="230">
        <v>0</v>
      </c>
      <c r="D23" s="193">
        <f>IF(H23="Да",IF(I23=0,$B$2,I23),0)</f>
        <v>0</v>
      </c>
      <c r="E23" s="193">
        <f>IF(I23="Да",IF(J23=0,$B$2,J23),0)</f>
        <v>0</v>
      </c>
      <c r="F23" s="193">
        <f>IF(J23="Да",IF(K23=0,$B$2,K23),0)</f>
        <v>0</v>
      </c>
      <c r="G23" s="231"/>
      <c r="H23" s="270"/>
    </row>
    <row r="24" spans="1:8" ht="18.75" x14ac:dyDescent="0.3">
      <c r="A24" s="224" t="s">
        <v>512</v>
      </c>
      <c r="B24" s="225"/>
      <c r="C24" s="228">
        <v>1500</v>
      </c>
      <c r="D24" s="206">
        <v>0</v>
      </c>
      <c r="E24" s="206">
        <f>(B25)*D24/B2</f>
        <v>0</v>
      </c>
      <c r="F24" s="206">
        <f>((B27)*D24)/B2</f>
        <v>0</v>
      </c>
      <c r="G24" s="234">
        <f t="shared" ref="G24:G41" si="0">C24*D24</f>
        <v>0</v>
      </c>
      <c r="H24" s="270"/>
    </row>
    <row r="25" spans="1:8" x14ac:dyDescent="0.25">
      <c r="A25" s="229" t="s">
        <v>513</v>
      </c>
      <c r="B25" s="218">
        <v>200</v>
      </c>
      <c r="C25" s="197"/>
      <c r="D25" s="198"/>
      <c r="E25" s="206"/>
      <c r="F25" s="206"/>
      <c r="G25" s="234"/>
      <c r="H25" s="270"/>
    </row>
    <row r="26" spans="1:8" x14ac:dyDescent="0.25">
      <c r="A26" s="229" t="s">
        <v>514</v>
      </c>
      <c r="B26" s="218">
        <v>300</v>
      </c>
      <c r="C26" s="197"/>
      <c r="D26" s="198"/>
      <c r="E26" s="206"/>
      <c r="F26" s="206"/>
      <c r="G26" s="234"/>
      <c r="H26" s="270"/>
    </row>
    <row r="27" spans="1:8" x14ac:dyDescent="0.25">
      <c r="A27" s="218" t="s">
        <v>515</v>
      </c>
      <c r="B27" s="218">
        <v>200</v>
      </c>
      <c r="C27" s="197"/>
      <c r="D27" s="198"/>
      <c r="E27" s="206"/>
      <c r="F27" s="206"/>
      <c r="G27" s="234"/>
      <c r="H27" s="270"/>
    </row>
    <row r="28" spans="1:8" ht="18.75" hidden="1" x14ac:dyDescent="0.3">
      <c r="A28" s="224" t="s">
        <v>516</v>
      </c>
      <c r="B28" s="225"/>
      <c r="C28" s="228">
        <v>1500</v>
      </c>
      <c r="D28" s="206"/>
      <c r="E28" s="206">
        <f>(B29)*D28/B2</f>
        <v>0</v>
      </c>
      <c r="F28" s="206">
        <f>((B31)*D28)/B2</f>
        <v>0</v>
      </c>
      <c r="G28" s="234">
        <f t="shared" si="0"/>
        <v>0</v>
      </c>
      <c r="H28" s="270"/>
    </row>
    <row r="29" spans="1:8" hidden="1" x14ac:dyDescent="0.25">
      <c r="A29" s="218" t="s">
        <v>517</v>
      </c>
      <c r="B29" s="218">
        <v>200</v>
      </c>
      <c r="C29" s="197"/>
      <c r="D29" s="198"/>
      <c r="E29" s="206"/>
      <c r="F29" s="206"/>
      <c r="G29" s="234"/>
      <c r="H29" s="270"/>
    </row>
    <row r="30" spans="1:8" hidden="1" x14ac:dyDescent="0.25">
      <c r="A30" s="218" t="s">
        <v>518</v>
      </c>
      <c r="B30" s="218">
        <v>300</v>
      </c>
      <c r="C30" s="197"/>
      <c r="D30" s="198"/>
      <c r="E30" s="206"/>
      <c r="F30" s="206"/>
      <c r="G30" s="234"/>
      <c r="H30" s="270"/>
    </row>
    <row r="31" spans="1:8" hidden="1" x14ac:dyDescent="0.25">
      <c r="A31" s="218" t="s">
        <v>515</v>
      </c>
      <c r="B31" s="218">
        <v>200</v>
      </c>
      <c r="C31" s="197"/>
      <c r="D31" s="198"/>
      <c r="E31" s="206"/>
      <c r="F31" s="206"/>
      <c r="G31" s="234"/>
      <c r="H31" s="270"/>
    </row>
    <row r="32" spans="1:8" ht="18.75" hidden="1" x14ac:dyDescent="0.3">
      <c r="A32" s="224" t="s">
        <v>519</v>
      </c>
      <c r="B32" s="225"/>
      <c r="C32" s="228">
        <v>1500</v>
      </c>
      <c r="D32" s="206"/>
      <c r="E32" s="206">
        <f>(B33)*D32/B2</f>
        <v>0</v>
      </c>
      <c r="F32" s="206">
        <f>((B35)*D32)/B2</f>
        <v>0</v>
      </c>
      <c r="G32" s="234">
        <f t="shared" si="0"/>
        <v>0</v>
      </c>
      <c r="H32" s="270"/>
    </row>
    <row r="33" spans="1:8" hidden="1" x14ac:dyDescent="0.25">
      <c r="A33" s="218" t="s">
        <v>517</v>
      </c>
      <c r="B33" s="218">
        <v>200</v>
      </c>
      <c r="C33" s="197"/>
      <c r="D33" s="198"/>
      <c r="E33" s="206"/>
      <c r="F33" s="206"/>
      <c r="G33" s="234"/>
      <c r="H33" s="270"/>
    </row>
    <row r="34" spans="1:8" hidden="1" x14ac:dyDescent="0.25">
      <c r="A34" s="218" t="s">
        <v>520</v>
      </c>
      <c r="B34" s="218">
        <v>300</v>
      </c>
      <c r="C34" s="197"/>
      <c r="D34" s="198"/>
      <c r="E34" s="206"/>
      <c r="F34" s="206"/>
      <c r="G34" s="234"/>
      <c r="H34" s="270"/>
    </row>
    <row r="35" spans="1:8" hidden="1" x14ac:dyDescent="0.25">
      <c r="A35" s="218" t="s">
        <v>515</v>
      </c>
      <c r="B35" s="218">
        <v>200</v>
      </c>
      <c r="C35" s="197"/>
      <c r="D35" s="198"/>
      <c r="E35" s="206"/>
      <c r="F35" s="206"/>
      <c r="G35" s="234"/>
      <c r="H35" s="270"/>
    </row>
    <row r="36" spans="1:8" ht="15.75" hidden="1" x14ac:dyDescent="0.25">
      <c r="A36" s="220" t="s">
        <v>521</v>
      </c>
      <c r="B36" s="230">
        <v>0</v>
      </c>
      <c r="C36" s="230">
        <v>0</v>
      </c>
      <c r="D36" s="193">
        <f>IF(H36="Да",IF(I36=0,$B$2,I36),0)</f>
        <v>0</v>
      </c>
      <c r="E36" s="193">
        <f>IF(I36="Да",IF(J36=0,$B$2,J36),0)</f>
        <v>0</v>
      </c>
      <c r="F36" s="193">
        <f>IF(J36="Да",IF(K36=0,$B$2,K36),0)</f>
        <v>0</v>
      </c>
      <c r="G36" s="231"/>
      <c r="H36" s="270"/>
    </row>
    <row r="37" spans="1:8" ht="18.75" hidden="1" x14ac:dyDescent="0.3">
      <c r="A37" s="224" t="s">
        <v>522</v>
      </c>
      <c r="B37" s="225">
        <v>0</v>
      </c>
      <c r="C37" s="228">
        <v>500</v>
      </c>
      <c r="D37" s="206"/>
      <c r="E37" s="206">
        <f>(B38)*D37/B2</f>
        <v>0</v>
      </c>
      <c r="F37" s="206">
        <f>((B39+B40)*D37)/B2</f>
        <v>0</v>
      </c>
      <c r="G37" s="234">
        <f>C37*D37</f>
        <v>0</v>
      </c>
      <c r="H37" s="270"/>
    </row>
    <row r="38" spans="1:8" hidden="1" x14ac:dyDescent="0.25">
      <c r="A38" s="218" t="s">
        <v>523</v>
      </c>
      <c r="B38" s="218">
        <v>160</v>
      </c>
      <c r="C38" s="197"/>
      <c r="D38" s="198"/>
      <c r="E38" s="206"/>
      <c r="F38" s="206"/>
      <c r="G38" s="234"/>
      <c r="H38" s="270"/>
    </row>
    <row r="39" spans="1:8" hidden="1" x14ac:dyDescent="0.25">
      <c r="A39" s="218" t="s">
        <v>507</v>
      </c>
      <c r="B39" s="218">
        <v>200</v>
      </c>
      <c r="C39" s="197"/>
      <c r="D39" s="198"/>
      <c r="E39" s="206"/>
      <c r="F39" s="206"/>
      <c r="G39" s="234"/>
      <c r="H39" s="270"/>
    </row>
    <row r="40" spans="1:8" hidden="1" x14ac:dyDescent="0.25">
      <c r="A40" s="218" t="s">
        <v>508</v>
      </c>
      <c r="B40" s="218">
        <v>200</v>
      </c>
      <c r="C40" s="197"/>
      <c r="D40" s="198"/>
      <c r="E40" s="206"/>
      <c r="F40" s="206"/>
      <c r="G40" s="234"/>
      <c r="H40" s="270"/>
    </row>
    <row r="41" spans="1:8" ht="18.75" hidden="1" x14ac:dyDescent="0.3">
      <c r="A41" s="224" t="s">
        <v>524</v>
      </c>
      <c r="B41" s="225">
        <v>0</v>
      </c>
      <c r="C41" s="228">
        <v>600</v>
      </c>
      <c r="D41" s="206"/>
      <c r="E41" s="206">
        <f>(B42)*D41/B2</f>
        <v>0</v>
      </c>
      <c r="F41" s="206">
        <f>((B43+B44)*D41)/B2</f>
        <v>0</v>
      </c>
      <c r="G41" s="234">
        <f t="shared" si="0"/>
        <v>0</v>
      </c>
      <c r="H41" s="270"/>
    </row>
    <row r="42" spans="1:8" hidden="1" x14ac:dyDescent="0.25">
      <c r="A42" s="218" t="s">
        <v>525</v>
      </c>
      <c r="B42" s="218">
        <v>160</v>
      </c>
      <c r="C42" s="197"/>
      <c r="D42" s="198"/>
      <c r="E42" s="200"/>
      <c r="F42" s="200"/>
      <c r="G42" s="201"/>
      <c r="H42" s="270"/>
    </row>
    <row r="43" spans="1:8" hidden="1" x14ac:dyDescent="0.25">
      <c r="A43" s="218" t="s">
        <v>507</v>
      </c>
      <c r="B43" s="218">
        <v>200</v>
      </c>
      <c r="C43" s="197"/>
      <c r="D43" s="198"/>
      <c r="E43" s="200"/>
      <c r="F43" s="200"/>
      <c r="G43" s="201"/>
      <c r="H43" s="270"/>
    </row>
    <row r="44" spans="1:8" hidden="1" x14ac:dyDescent="0.25">
      <c r="A44" s="218" t="s">
        <v>508</v>
      </c>
      <c r="B44" s="218">
        <v>200</v>
      </c>
      <c r="C44" s="197"/>
      <c r="D44" s="198"/>
      <c r="E44" s="200"/>
      <c r="F44" s="200"/>
      <c r="G44" s="201"/>
      <c r="H44" s="270"/>
    </row>
    <row r="45" spans="1:8" hidden="1" x14ac:dyDescent="0.25">
      <c r="H45" s="270"/>
    </row>
    <row r="46" spans="1:8" ht="15.75" x14ac:dyDescent="0.25">
      <c r="A46" s="443" t="s">
        <v>447</v>
      </c>
      <c r="B46" s="398"/>
      <c r="C46" s="398"/>
      <c r="D46" s="398"/>
      <c r="E46" s="398"/>
      <c r="F46" s="398"/>
      <c r="G46" s="398"/>
      <c r="H46" s="270"/>
    </row>
    <row r="47" spans="1:8" ht="19.5" thickBot="1" x14ac:dyDescent="0.35">
      <c r="A47" s="210"/>
      <c r="B47" s="211" t="s">
        <v>448</v>
      </c>
      <c r="C47" s="210"/>
      <c r="D47" s="437">
        <f>SUM(E15:E44)</f>
        <v>0</v>
      </c>
      <c r="E47" s="437"/>
      <c r="F47" s="437"/>
      <c r="G47" s="438"/>
      <c r="H47" s="270"/>
    </row>
    <row r="48" spans="1:8" ht="19.5" thickBot="1" x14ac:dyDescent="0.35">
      <c r="A48" s="210"/>
      <c r="B48" s="211" t="s">
        <v>450</v>
      </c>
      <c r="C48" s="210"/>
      <c r="D48" s="439">
        <f>SUM(G15:G44)</f>
        <v>0</v>
      </c>
      <c r="E48" s="439"/>
      <c r="F48" s="439"/>
      <c r="G48" s="440"/>
      <c r="H48" s="270"/>
    </row>
    <row r="49" spans="1:8" ht="19.5" thickBot="1" x14ac:dyDescent="0.35">
      <c r="A49" s="210"/>
      <c r="B49" s="212" t="s">
        <v>502</v>
      </c>
      <c r="C49" s="210"/>
      <c r="D49" s="439">
        <f>D48/B2</f>
        <v>0</v>
      </c>
      <c r="E49" s="439"/>
      <c r="F49" s="439"/>
      <c r="G49" s="440"/>
      <c r="H49" s="270"/>
    </row>
    <row r="50" spans="1:8" ht="19.5" thickBot="1" x14ac:dyDescent="0.35">
      <c r="A50" s="210"/>
      <c r="B50" s="211" t="s">
        <v>503</v>
      </c>
      <c r="C50" s="210"/>
      <c r="D50" s="439">
        <f>D48*15%</f>
        <v>0</v>
      </c>
      <c r="E50" s="439"/>
      <c r="F50" s="439"/>
      <c r="G50" s="440"/>
      <c r="H50" s="270"/>
    </row>
    <row r="51" spans="1:8" ht="19.5" thickBot="1" x14ac:dyDescent="0.35">
      <c r="A51" s="213"/>
      <c r="B51" s="214"/>
      <c r="C51" s="214" t="s">
        <v>526</v>
      </c>
      <c r="D51" s="441">
        <f>D48+D50</f>
        <v>0</v>
      </c>
      <c r="E51" s="441"/>
      <c r="F51" s="441"/>
      <c r="G51" s="442"/>
      <c r="H51" s="270"/>
    </row>
    <row r="52" spans="1:8" ht="30" x14ac:dyDescent="0.25">
      <c r="A52" s="227" t="s">
        <v>454</v>
      </c>
    </row>
    <row r="53" spans="1:8" ht="30" x14ac:dyDescent="0.25">
      <c r="A53" s="227" t="s">
        <v>455</v>
      </c>
    </row>
    <row r="54" spans="1:8" ht="45" x14ac:dyDescent="0.25">
      <c r="A54" s="227" t="s">
        <v>527</v>
      </c>
    </row>
  </sheetData>
  <sheetProtection algorithmName="SHA-512" hashValue="Uu2jGzY9/T++FcnVWpGdxdj2KMzPFV4Cav6Plbcifuajzvhjh7Z3WCSsp3jzpkMQ0Ij/kKHmFehOpKyRofxHHQ==" saltValue="49kJgotEWOdKSKIYyBPQlg==" spinCount="100000" sheet="1" formatCells="0" formatColumns="0" formatRows="0" insertColumns="0" insertRows="0" insertHyperlinks="0" deleteColumns="0" deleteRows="0" sort="0" autoFilter="0" pivotTables="0"/>
  <protectedRanges>
    <protectedRange sqref="D15:D45 E36:F36 E23:F23" name="Количество_1_1"/>
    <protectedRange sqref="B11 B1:G3 B7:G8" name="Шапка_2"/>
    <protectedRange sqref="D46" name="Количество_2_1"/>
    <protectedRange sqref="B10" name="Шапка_1_1"/>
  </protectedRanges>
  <mergeCells count="17">
    <mergeCell ref="A46:G46"/>
    <mergeCell ref="B1:G1"/>
    <mergeCell ref="B2:G2"/>
    <mergeCell ref="B3:G3"/>
    <mergeCell ref="B4:G4"/>
    <mergeCell ref="B5:G5"/>
    <mergeCell ref="B6:G6"/>
    <mergeCell ref="B7:G7"/>
    <mergeCell ref="B8:G8"/>
    <mergeCell ref="B9:G9"/>
    <mergeCell ref="B10:G10"/>
    <mergeCell ref="B11:G11"/>
    <mergeCell ref="D47:G47"/>
    <mergeCell ref="D48:G48"/>
    <mergeCell ref="D49:G49"/>
    <mergeCell ref="D50:G50"/>
    <mergeCell ref="D51:G51"/>
  </mergeCells>
  <conditionalFormatting sqref="A16:D18 A20:D22 A25:D27 A29:D31 A33:D35 A38:D40 A42:G44">
    <cfRule type="expression" dxfId="1" priority="2">
      <formula>$D16&gt;0</formula>
    </cfRule>
  </conditionalFormatting>
  <conditionalFormatting sqref="D16:D18 D20:D22 D25:D27 D29:D31 D33:D35 D38:D40 D42:D44">
    <cfRule type="expression" dxfId="0" priority="23">
      <formula>$D16&lt;&gt;#REF!</formula>
    </cfRule>
  </conditionalFormatting>
  <pageMargins left="0.7" right="0.7" top="0.75" bottom="0.75" header="0.3" footer="0.3"/>
  <pageSetup paperSize="9" scale="7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FC242722819874EA1637A7F66CDC52B" ma:contentTypeVersion="12" ma:contentTypeDescription="Создание документа." ma:contentTypeScope="" ma:versionID="7fbed96866ef0e66c18ac7c44b2a54a0">
  <xsd:schema xmlns:xsd="http://www.w3.org/2001/XMLSchema" xmlns:xs="http://www.w3.org/2001/XMLSchema" xmlns:p="http://schemas.microsoft.com/office/2006/metadata/properties" xmlns:ns2="132bb052-43c6-4503-bad7-e4f7bb873597" xmlns:ns3="7c0eb211-a81e-433c-8d0d-2ccb07b32c93" targetNamespace="http://schemas.microsoft.com/office/2006/metadata/properties" ma:root="true" ma:fieldsID="bfd903446a6f7902c6d34b4353c79788" ns2:_="" ns3:_="">
    <xsd:import namespace="132bb052-43c6-4503-bad7-e4f7bb873597"/>
    <xsd:import namespace="7c0eb211-a81e-433c-8d0d-2ccb07b32c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bb052-43c6-4503-bad7-e4f7bb8735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eb351ce2-e28e-414f-b85c-5a11caee7b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eb211-a81e-433c-8d0d-2ccb07b32c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f968d52-1295-4312-b5c6-900befc1a8a2}" ma:internalName="TaxCatchAll" ma:showField="CatchAllData" ma:web="7c0eb211-a81e-433c-8d0d-2ccb07b32c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bb052-43c6-4503-bad7-e4f7bb873597">
      <Terms xmlns="http://schemas.microsoft.com/office/infopath/2007/PartnerControls"/>
    </lcf76f155ced4ddcb4097134ff3c332f>
    <TaxCatchAll xmlns="7c0eb211-a81e-433c-8d0d-2ccb07b32c93" xsi:nil="true"/>
  </documentManagement>
</p:properties>
</file>

<file path=customXml/itemProps1.xml><?xml version="1.0" encoding="utf-8"?>
<ds:datastoreItem xmlns:ds="http://schemas.openxmlformats.org/officeDocument/2006/customXml" ds:itemID="{B4BCC5DE-FC0C-46F4-BADD-BC87B0C915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53429-A3FA-4718-B4B1-8A3BB1E2A8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2bb052-43c6-4503-bad7-e4f7bb873597"/>
    <ds:schemaRef ds:uri="7c0eb211-a81e-433c-8d0d-2ccb07b32c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199180-0E86-4872-BFB3-65B214FE24EB}">
  <ds:schemaRefs>
    <ds:schemaRef ds:uri="http://schemas.microsoft.com/office/2006/metadata/properties"/>
    <ds:schemaRef ds:uri="http://schemas.microsoft.com/office/infopath/2007/PartnerControls"/>
    <ds:schemaRef ds:uri="132bb052-43c6-4503-bad7-e4f7bb873597"/>
    <ds:schemaRef ds:uri="7c0eb211-a81e-433c-8d0d-2ccb07b32c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Меню</vt:lpstr>
      <vt:lpstr>Детское меню</vt:lpstr>
      <vt:lpstr>Меню подрядчиков</vt:lpstr>
      <vt:lpstr>'Детское меню'!Область_печати</vt:lpstr>
      <vt:lpstr>Меню!Область_печати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Светлана Фролова</dc:creator>
  <cp:keywords/>
  <dc:description/>
  <cp:lastModifiedBy>Виктория Сидорова</cp:lastModifiedBy>
  <cp:revision/>
  <cp:lastPrinted>2025-12-05T11:13:41Z</cp:lastPrinted>
  <dcterms:created xsi:type="dcterms:W3CDTF">2015-06-05T18:19:34Z</dcterms:created>
  <dcterms:modified xsi:type="dcterms:W3CDTF">2025-12-24T08:52:33Z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0x010100EFC242722819874EA1637A7F66CDC52B</vt:lpwstr>
  </property>
  <property fmtid="{D5CDD505-2E9C-101B-9397-08002B2CF9AE}" pid="3" name="MediaServiceImageTags">
    <vt:lpwstr/>
  </property>
</Properties>
</file>